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dusbpos-my.sharepoint.com/personal/paulann_haakenson_ndus_edu/Documents/Documents/Jon/"/>
    </mc:Choice>
  </mc:AlternateContent>
  <xr:revisionPtr revIDLastSave="0" documentId="8_{63893983-5FD3-4574-9840-A2042A0D1B17}" xr6:coauthVersionLast="47" xr6:coauthVersionMax="47" xr10:uidLastSave="{00000000-0000-0000-0000-000000000000}"/>
  <bookViews>
    <workbookView xWindow="-28365" yWindow="2010" windowWidth="28245" windowHeight="12600" xr2:uid="{47C854E3-AB54-43F2-B2FE-FD024D6E4854}"/>
  </bookViews>
  <sheets>
    <sheet name="Calculato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H16" i="1" s="1"/>
  <c r="C16" i="1"/>
  <c r="E16" i="1" s="1"/>
  <c r="F19" i="1"/>
  <c r="F22" i="1" s="1"/>
  <c r="H22" i="1" s="1"/>
  <c r="F18" i="1"/>
  <c r="F21" i="1" s="1"/>
  <c r="C19" i="1"/>
  <c r="C22" i="1" s="1"/>
  <c r="C18" i="1"/>
  <c r="C21" i="1"/>
  <c r="C29" i="1" s="1"/>
  <c r="G21" i="1"/>
  <c r="G23" i="1" s="1"/>
  <c r="G19" i="1"/>
  <c r="G18" i="1"/>
  <c r="D18" i="1"/>
  <c r="D20" i="1" s="1"/>
  <c r="D22" i="1"/>
  <c r="D21" i="1"/>
  <c r="D19" i="1"/>
  <c r="B16" i="1"/>
  <c r="B17" i="1" s="1"/>
  <c r="B6" i="1"/>
  <c r="H30" i="1"/>
  <c r="F30" i="1"/>
  <c r="F29" i="1"/>
  <c r="H29" i="1" s="1"/>
  <c r="G30" i="1"/>
  <c r="G29" i="1"/>
  <c r="D30" i="1"/>
  <c r="D29" i="1"/>
  <c r="F11" i="1"/>
  <c r="H11" i="1" s="1"/>
  <c r="F10" i="1"/>
  <c r="H10" i="1" s="1"/>
  <c r="C11" i="1"/>
  <c r="E11" i="1" s="1"/>
  <c r="C10" i="1"/>
  <c r="H9" i="1"/>
  <c r="H8" i="1"/>
  <c r="H7" i="1"/>
  <c r="H5" i="1"/>
  <c r="F9" i="1"/>
  <c r="H17" i="1"/>
  <c r="E17" i="1"/>
  <c r="H6" i="1"/>
  <c r="E6" i="1"/>
  <c r="G31" i="1"/>
  <c r="G12" i="1"/>
  <c r="G9" i="1"/>
  <c r="E7" i="1"/>
  <c r="D12" i="1"/>
  <c r="C12" i="1"/>
  <c r="E10" i="1"/>
  <c r="D9" i="1"/>
  <c r="C9" i="1"/>
  <c r="E8" i="1"/>
  <c r="E5" i="1"/>
  <c r="D23" i="1" l="1"/>
  <c r="F12" i="1"/>
  <c r="H12" i="1" s="1"/>
  <c r="F31" i="1"/>
  <c r="H31" i="1" s="1"/>
  <c r="H32" i="1" s="1"/>
  <c r="F20" i="1"/>
  <c r="H19" i="1"/>
  <c r="F23" i="1"/>
  <c r="H23" i="1" s="1"/>
  <c r="H18" i="1"/>
  <c r="C30" i="1"/>
  <c r="C31" i="1" s="1"/>
  <c r="E22" i="1"/>
  <c r="C23" i="1"/>
  <c r="C20" i="1"/>
  <c r="E19" i="1"/>
  <c r="E29" i="1"/>
  <c r="E21" i="1"/>
  <c r="H21" i="1"/>
  <c r="G20" i="1"/>
  <c r="E18" i="1"/>
  <c r="D31" i="1"/>
  <c r="E20" i="1"/>
  <c r="E12" i="1"/>
  <c r="E9" i="1"/>
  <c r="E31" i="1" l="1"/>
  <c r="E32" i="1" s="1"/>
  <c r="E30" i="1"/>
  <c r="H20" i="1"/>
  <c r="E23" i="1"/>
  <c r="H13" i="1"/>
  <c r="H24" i="1"/>
  <c r="E13" i="1"/>
  <c r="E24" i="1"/>
  <c r="E35" i="1" l="1"/>
  <c r="H36" i="1"/>
  <c r="H37" i="1"/>
  <c r="E36" i="1"/>
  <c r="E37" i="1"/>
  <c r="H35" i="1"/>
</calcChain>
</file>

<file path=xl/sharedStrings.xml><?xml version="1.0" encoding="utf-8"?>
<sst xmlns="http://schemas.openxmlformats.org/spreadsheetml/2006/main" count="85" uniqueCount="35">
  <si>
    <t>Scenario 1: Sell an open cow and purchase a bred heifer</t>
  </si>
  <si>
    <t>Value of scenario 1</t>
  </si>
  <si>
    <t>Source of revenue/cost:</t>
  </si>
  <si>
    <t>Value of scenario 2</t>
  </si>
  <si>
    <t>Value of scenario 3</t>
  </si>
  <si>
    <t>-</t>
  </si>
  <si>
    <t>Scenario 2: Sell an open cow and purchase a 3-6-year-old bred cow</t>
  </si>
  <si>
    <t>Scenario 3: Keep and rebreed and open cow</t>
  </si>
  <si>
    <t>NDSU price ($/lb)</t>
  </si>
  <si>
    <t>Producer value ($/hd)</t>
  </si>
  <si>
    <t>NDSU value ($/hd)</t>
  </si>
  <si>
    <t>Producer price ($/lb)</t>
  </si>
  <si>
    <t>Sell average calf at weaning in November, year 1</t>
  </si>
  <si>
    <t>Value of steer calf at weaning in year 2</t>
  </si>
  <si>
    <t>Value of heifer calf at weaning in year 2</t>
  </si>
  <si>
    <t>Average value of calf at weaning in year 2</t>
  </si>
  <si>
    <t>Purchase bred heifer in January in year 1</t>
  </si>
  <si>
    <t>Sell steer calf at weaning in November in year 1</t>
  </si>
  <si>
    <t>Sell heifer calf at weaning in November in year 1</t>
  </si>
  <si>
    <t>Sell steer calf at weaning in November in year 2</t>
  </si>
  <si>
    <t>Sell heifer calf at weaning in November in year 2</t>
  </si>
  <si>
    <t>Sell average calf at weaning in November in year 2</t>
  </si>
  <si>
    <t>Purchase a 3-6 year bred cow in January in year 1</t>
  </si>
  <si>
    <t>Year</t>
  </si>
  <si>
    <t>Sell open cow at weaning in November</t>
  </si>
  <si>
    <t>Rebreed in spring of year 1 (no calf to sell in year 1)</t>
  </si>
  <si>
    <t>Summary of value between scenarios</t>
  </si>
  <si>
    <t>Difference in value between SC1 and SC3</t>
  </si>
  <si>
    <t>Difference in value between SC2 and SC3</t>
  </si>
  <si>
    <t>Difference in value between SC1 and SC2</t>
  </si>
  <si>
    <t>NDSU weight (lbs/hd)</t>
  </si>
  <si>
    <t>Producer weight (lbs/hd)</t>
  </si>
  <si>
    <t>Keep open cow at weaning in November</t>
  </si>
  <si>
    <t>Table 1. Economic Value for Alternative Scenarios for Replacing Open Cows</t>
  </si>
  <si>
    <t>NDSU prices updated on 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</si>
</sst>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Border="1" applyAlignment="1" applyProtection="1">
      <alignment horizontal="center"/>
      <protection locked="0"/>
    </xf>
    <xf numFmtId="3" fontId="0" fillId="2" borderId="0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2" fontId="0" fillId="3" borderId="0" xfId="0" applyNumberFormat="1" applyFill="1" applyAlignment="1" applyProtection="1">
      <alignment horizontal="center"/>
    </xf>
    <xf numFmtId="3" fontId="0" fillId="0" borderId="0" xfId="0" applyNumberFormat="1" applyBorder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3" fontId="0" fillId="0" borderId="0" xfId="0" applyNumberFormat="1" applyAlignment="1" applyProtection="1">
      <alignment horizontal="center"/>
    </xf>
    <xf numFmtId="3" fontId="1" fillId="0" borderId="1" xfId="0" applyNumberFormat="1" applyFont="1" applyBorder="1" applyAlignment="1" applyProtection="1">
      <alignment horizontal="center"/>
    </xf>
    <xf numFmtId="3" fontId="4" fillId="0" borderId="1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2" fontId="0" fillId="3" borderId="0" xfId="0" applyNumberFormat="1" applyFill="1" applyBorder="1" applyAlignment="1" applyProtection="1">
      <alignment horizontal="center"/>
    </xf>
    <xf numFmtId="3" fontId="0" fillId="0" borderId="0" xfId="0" applyNumberFormat="1" applyFill="1" applyBorder="1" applyAlignment="1" applyProtection="1">
      <alignment horizontal="center"/>
    </xf>
    <xf numFmtId="3" fontId="0" fillId="3" borderId="0" xfId="0" applyNumberFormat="1" applyFill="1" applyBorder="1" applyAlignment="1" applyProtection="1">
      <alignment horizontal="center"/>
    </xf>
    <xf numFmtId="1" fontId="0" fillId="0" borderId="0" xfId="0" applyNumberFormat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</xf>
    <xf numFmtId="3" fontId="0" fillId="0" borderId="1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1" fontId="1" fillId="0" borderId="0" xfId="0" applyNumberFormat="1" applyFont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1" fontId="1" fillId="0" borderId="2" xfId="0" applyNumberFormat="1" applyFont="1" applyBorder="1" applyAlignment="1" applyProtection="1">
      <alignment horizontal="center"/>
    </xf>
    <xf numFmtId="1" fontId="0" fillId="0" borderId="2" xfId="0" applyNumberFormat="1" applyBorder="1" applyAlignment="1" applyProtection="1">
      <alignment horizontal="center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4" fillId="0" borderId="0" xfId="0" applyFont="1" applyProtection="1"/>
    <xf numFmtId="0" fontId="0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3" fillId="0" borderId="1" xfId="0" applyFont="1" applyFill="1" applyBorder="1" applyProtection="1"/>
    <xf numFmtId="0" fontId="0" fillId="0" borderId="1" xfId="0" applyFont="1" applyBorder="1" applyProtection="1"/>
    <xf numFmtId="0" fontId="0" fillId="0" borderId="2" xfId="0" applyBorder="1" applyProtection="1"/>
    <xf numFmtId="0" fontId="0" fillId="0" borderId="3" xfId="0" applyFill="1" applyBorder="1" applyAlignment="1" applyProtection="1">
      <alignment horizontal="left"/>
    </xf>
    <xf numFmtId="0" fontId="1" fillId="0" borderId="2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E73A7-419F-406E-999D-0559879E4DDB}">
  <sheetPr>
    <pageSetUpPr fitToPage="1"/>
  </sheetPr>
  <dimension ref="A1:L39"/>
  <sheetViews>
    <sheetView showGridLines="0" tabSelected="1" topLeftCell="A10" zoomScale="80" zoomScaleNormal="80" workbookViewId="0">
      <selection activeCell="G18" sqref="G18"/>
    </sheetView>
  </sheetViews>
  <sheetFormatPr defaultRowHeight="15" x14ac:dyDescent="0.25"/>
  <cols>
    <col min="1" max="1" width="53" bestFit="1" customWidth="1"/>
    <col min="2" max="2" width="5.140625" bestFit="1" customWidth="1"/>
    <col min="3" max="3" width="7.85546875" style="1" bestFit="1" customWidth="1"/>
    <col min="4" max="4" width="6.28515625" style="1" bestFit="1" customWidth="1"/>
    <col min="5" max="5" width="6.5703125" style="1" bestFit="1" customWidth="1"/>
    <col min="6" max="6" width="8.85546875" style="1" customWidth="1"/>
    <col min="7" max="7" width="9.140625" style="1" customWidth="1"/>
    <col min="8" max="8" width="9.42578125" style="1" customWidth="1"/>
  </cols>
  <sheetData>
    <row r="1" spans="1:12" ht="15.75" thickBot="1" x14ac:dyDescent="0.3">
      <c r="A1" s="54" t="s">
        <v>33</v>
      </c>
      <c r="B1" s="54"/>
      <c r="C1" s="54"/>
      <c r="D1" s="54"/>
      <c r="E1" s="54"/>
      <c r="F1" s="54"/>
      <c r="G1" s="54"/>
      <c r="H1" s="54"/>
    </row>
    <row r="2" spans="1:12" x14ac:dyDescent="0.25">
      <c r="A2" s="5"/>
      <c r="B2" s="5"/>
      <c r="C2" s="6"/>
      <c r="D2" s="6"/>
      <c r="E2" s="6"/>
      <c r="F2" s="6"/>
      <c r="G2" s="6"/>
      <c r="H2" s="6"/>
    </row>
    <row r="3" spans="1:12" s="3" customFormat="1" ht="60" x14ac:dyDescent="0.25">
      <c r="A3" s="43" t="s">
        <v>2</v>
      </c>
      <c r="B3" s="44" t="s">
        <v>23</v>
      </c>
      <c r="C3" s="44" t="s">
        <v>30</v>
      </c>
      <c r="D3" s="44" t="s">
        <v>8</v>
      </c>
      <c r="E3" s="44" t="s">
        <v>10</v>
      </c>
      <c r="F3" s="44" t="s">
        <v>31</v>
      </c>
      <c r="G3" s="44" t="s">
        <v>11</v>
      </c>
      <c r="H3" s="44" t="s">
        <v>9</v>
      </c>
    </row>
    <row r="4" spans="1:12" x14ac:dyDescent="0.25">
      <c r="A4" s="45" t="s">
        <v>0</v>
      </c>
      <c r="B4" s="45"/>
      <c r="C4" s="45"/>
      <c r="D4" s="45"/>
      <c r="E4" s="45"/>
      <c r="F4" s="45"/>
      <c r="G4" s="45"/>
      <c r="H4" s="45"/>
    </row>
    <row r="5" spans="1:12" x14ac:dyDescent="0.25">
      <c r="A5" s="13" t="s">
        <v>24</v>
      </c>
      <c r="B5" s="14">
        <v>2025</v>
      </c>
      <c r="C5" s="17">
        <v>1400</v>
      </c>
      <c r="D5" s="18">
        <v>1.5</v>
      </c>
      <c r="E5" s="19">
        <f>C5*D5</f>
        <v>2100</v>
      </c>
      <c r="F5" s="8">
        <v>1400</v>
      </c>
      <c r="G5" s="9">
        <v>1.3</v>
      </c>
      <c r="H5" s="24">
        <f>F5*G5</f>
        <v>1820</v>
      </c>
    </row>
    <row r="6" spans="1:12" x14ac:dyDescent="0.25">
      <c r="A6" s="13" t="s">
        <v>16</v>
      </c>
      <c r="B6" s="14">
        <f>B5+1</f>
        <v>2026</v>
      </c>
      <c r="C6" s="14" t="s">
        <v>5</v>
      </c>
      <c r="D6" s="20">
        <v>3700</v>
      </c>
      <c r="E6" s="19">
        <f>D6*-1</f>
        <v>-3700</v>
      </c>
      <c r="F6" s="7" t="s">
        <v>5</v>
      </c>
      <c r="G6" s="8">
        <v>3019</v>
      </c>
      <c r="H6" s="19">
        <f>G6*-1</f>
        <v>-3019</v>
      </c>
    </row>
    <row r="7" spans="1:12" x14ac:dyDescent="0.25">
      <c r="A7" s="13" t="s">
        <v>17</v>
      </c>
      <c r="B7" s="14">
        <v>2026</v>
      </c>
      <c r="C7" s="21">
        <v>600</v>
      </c>
      <c r="D7" s="18">
        <v>3.9</v>
      </c>
      <c r="E7" s="19">
        <f t="shared" ref="E7:E12" si="0">C7*D7</f>
        <v>2340</v>
      </c>
      <c r="F7" s="8">
        <v>600</v>
      </c>
      <c r="G7" s="9">
        <v>3.1</v>
      </c>
      <c r="H7" s="24">
        <f>F7*G7</f>
        <v>1860</v>
      </c>
    </row>
    <row r="8" spans="1:12" x14ac:dyDescent="0.25">
      <c r="A8" s="13" t="s">
        <v>18</v>
      </c>
      <c r="B8" s="14">
        <v>2026</v>
      </c>
      <c r="C8" s="21">
        <v>575</v>
      </c>
      <c r="D8" s="18">
        <v>3.6</v>
      </c>
      <c r="E8" s="19">
        <f t="shared" si="0"/>
        <v>2070</v>
      </c>
      <c r="F8" s="8">
        <v>575</v>
      </c>
      <c r="G8" s="9">
        <v>2.8</v>
      </c>
      <c r="H8" s="24">
        <f>F8*G8</f>
        <v>1610</v>
      </c>
    </row>
    <row r="9" spans="1:12" x14ac:dyDescent="0.25">
      <c r="A9" s="13" t="s">
        <v>12</v>
      </c>
      <c r="B9" s="14">
        <v>2026</v>
      </c>
      <c r="C9" s="22">
        <f>AVERAGE(C7:C8)</f>
        <v>587.5</v>
      </c>
      <c r="D9" s="14">
        <f>AVERAGE(D7:D8)</f>
        <v>3.75</v>
      </c>
      <c r="E9" s="19">
        <f t="shared" si="0"/>
        <v>2203.125</v>
      </c>
      <c r="F9" s="22">
        <f>AVERAGE(F7:F8)</f>
        <v>587.5</v>
      </c>
      <c r="G9" s="27">
        <f>AVERAGE(G7:G8)</f>
        <v>2.95</v>
      </c>
      <c r="H9" s="24">
        <f t="shared" ref="H9:H12" si="1">F9*G9</f>
        <v>1733.125</v>
      </c>
    </row>
    <row r="10" spans="1:12" x14ac:dyDescent="0.25">
      <c r="A10" s="13" t="s">
        <v>19</v>
      </c>
      <c r="B10" s="14">
        <v>2027</v>
      </c>
      <c r="C10" s="14">
        <f>C7</f>
        <v>600</v>
      </c>
      <c r="D10" s="17">
        <v>3.75</v>
      </c>
      <c r="E10" s="19">
        <f t="shared" si="0"/>
        <v>2250</v>
      </c>
      <c r="F10" s="19">
        <f>F7</f>
        <v>600</v>
      </c>
      <c r="G10" s="10">
        <v>3.15</v>
      </c>
      <c r="H10" s="24">
        <f t="shared" si="1"/>
        <v>1890</v>
      </c>
    </row>
    <row r="11" spans="1:12" x14ac:dyDescent="0.25">
      <c r="A11" s="13" t="s">
        <v>20</v>
      </c>
      <c r="B11" s="14">
        <v>2027</v>
      </c>
      <c r="C11" s="14">
        <f>C8</f>
        <v>575</v>
      </c>
      <c r="D11" s="17">
        <v>3.45</v>
      </c>
      <c r="E11" s="19">
        <f t="shared" si="0"/>
        <v>1983.75</v>
      </c>
      <c r="F11" s="19">
        <f>F8</f>
        <v>575</v>
      </c>
      <c r="G11" s="10">
        <v>2.85</v>
      </c>
      <c r="H11" s="24">
        <f t="shared" si="1"/>
        <v>1638.75</v>
      </c>
      <c r="L11" s="2"/>
    </row>
    <row r="12" spans="1:12" x14ac:dyDescent="0.25">
      <c r="A12" s="13" t="s">
        <v>21</v>
      </c>
      <c r="B12" s="14">
        <v>2027</v>
      </c>
      <c r="C12" s="22">
        <f>AVERAGE(C10:C11)</f>
        <v>587.5</v>
      </c>
      <c r="D12" s="23">
        <f t="shared" ref="D12:G12" si="2">AVERAGE(D10:D11)</f>
        <v>3.6</v>
      </c>
      <c r="E12" s="19">
        <f t="shared" si="0"/>
        <v>2115</v>
      </c>
      <c r="F12" s="22">
        <f>AVERAGE(F10:F11)</f>
        <v>587.5</v>
      </c>
      <c r="G12" s="28">
        <f t="shared" si="2"/>
        <v>3</v>
      </c>
      <c r="H12" s="24">
        <f t="shared" si="1"/>
        <v>1762.5</v>
      </c>
    </row>
    <row r="13" spans="1:12" x14ac:dyDescent="0.25">
      <c r="A13" s="15" t="s">
        <v>1</v>
      </c>
      <c r="B13" s="16" t="s">
        <v>5</v>
      </c>
      <c r="C13" s="11" t="s">
        <v>5</v>
      </c>
      <c r="D13" s="11" t="s">
        <v>5</v>
      </c>
      <c r="E13" s="12">
        <f>E5+E6+E9+E12</f>
        <v>2718.125</v>
      </c>
      <c r="F13" s="26" t="s">
        <v>5</v>
      </c>
      <c r="G13" s="16" t="s">
        <v>5</v>
      </c>
      <c r="H13" s="25">
        <f>H5+H6+H9+H12</f>
        <v>2296.625</v>
      </c>
    </row>
    <row r="14" spans="1:12" x14ac:dyDescent="0.25">
      <c r="A14" s="5"/>
      <c r="B14" s="5"/>
      <c r="C14" s="6"/>
      <c r="D14" s="6"/>
      <c r="E14" s="6"/>
      <c r="F14" s="6"/>
      <c r="G14" s="6"/>
      <c r="H14" s="6"/>
    </row>
    <row r="15" spans="1:12" x14ac:dyDescent="0.25">
      <c r="A15" s="46" t="s">
        <v>6</v>
      </c>
      <c r="B15" s="46"/>
      <c r="C15" s="46"/>
      <c r="D15" s="46"/>
      <c r="E15" s="46"/>
      <c r="F15" s="46"/>
      <c r="G15" s="46"/>
      <c r="H15" s="46"/>
    </row>
    <row r="16" spans="1:12" x14ac:dyDescent="0.25">
      <c r="A16" s="13" t="s">
        <v>24</v>
      </c>
      <c r="B16" s="14">
        <f>2025</f>
        <v>2025</v>
      </c>
      <c r="C16" s="29">
        <f>C5</f>
        <v>1400</v>
      </c>
      <c r="D16" s="30">
        <v>1.5</v>
      </c>
      <c r="E16" s="19">
        <f>C16*D16</f>
        <v>2100</v>
      </c>
      <c r="F16" s="31">
        <f>F5</f>
        <v>1400</v>
      </c>
      <c r="G16" s="9">
        <v>1.3</v>
      </c>
      <c r="H16" s="24">
        <f>F16*G16</f>
        <v>1820</v>
      </c>
    </row>
    <row r="17" spans="1:8" x14ac:dyDescent="0.25">
      <c r="A17" s="47" t="s">
        <v>22</v>
      </c>
      <c r="B17" s="14">
        <f>B16+1</f>
        <v>2026</v>
      </c>
      <c r="C17" s="27" t="s">
        <v>5</v>
      </c>
      <c r="D17" s="32">
        <v>3850</v>
      </c>
      <c r="E17" s="19">
        <f>D17*-1</f>
        <v>-3850</v>
      </c>
      <c r="F17" s="19" t="s">
        <v>5</v>
      </c>
      <c r="G17" s="8">
        <v>2899</v>
      </c>
      <c r="H17" s="19">
        <f>G17*-1</f>
        <v>-2899</v>
      </c>
    </row>
    <row r="18" spans="1:8" x14ac:dyDescent="0.25">
      <c r="A18" s="13" t="s">
        <v>17</v>
      </c>
      <c r="B18" s="14">
        <v>2026</v>
      </c>
      <c r="C18" s="29">
        <f>C7</f>
        <v>600</v>
      </c>
      <c r="D18" s="30">
        <f>D7</f>
        <v>3.9</v>
      </c>
      <c r="E18" s="19">
        <f t="shared" ref="E18:E23" si="3">C18*D18</f>
        <v>2340</v>
      </c>
      <c r="F18" s="31">
        <f>F7</f>
        <v>600</v>
      </c>
      <c r="G18" s="9">
        <f>G7</f>
        <v>3.1</v>
      </c>
      <c r="H18" s="24">
        <f>F18*G18</f>
        <v>1860</v>
      </c>
    </row>
    <row r="19" spans="1:8" x14ac:dyDescent="0.25">
      <c r="A19" s="13" t="s">
        <v>18</v>
      </c>
      <c r="B19" s="14">
        <v>2026</v>
      </c>
      <c r="C19" s="29">
        <f>C8</f>
        <v>575</v>
      </c>
      <c r="D19" s="30">
        <f>D8</f>
        <v>3.6</v>
      </c>
      <c r="E19" s="19">
        <f t="shared" si="3"/>
        <v>2070</v>
      </c>
      <c r="F19" s="31">
        <f>F8</f>
        <v>575</v>
      </c>
      <c r="G19" s="9">
        <f>G8</f>
        <v>2.8</v>
      </c>
      <c r="H19" s="24">
        <f t="shared" ref="H19:H23" si="4">F19*G19</f>
        <v>1610</v>
      </c>
    </row>
    <row r="20" spans="1:8" x14ac:dyDescent="0.25">
      <c r="A20" s="13" t="s">
        <v>12</v>
      </c>
      <c r="B20" s="14">
        <v>2026</v>
      </c>
      <c r="C20" s="33">
        <f>AVERAGE(C18:C19)</f>
        <v>587.5</v>
      </c>
      <c r="D20" s="28">
        <f>AVERAGE(D18:D19)</f>
        <v>3.75</v>
      </c>
      <c r="E20" s="19">
        <f t="shared" si="3"/>
        <v>2203.125</v>
      </c>
      <c r="F20" s="33">
        <f>AVERAGE(F18:F19)</f>
        <v>587.5</v>
      </c>
      <c r="G20" s="28">
        <f>AVERAGE(G18:G19)</f>
        <v>2.95</v>
      </c>
      <c r="H20" s="24">
        <f t="shared" si="4"/>
        <v>1733.125</v>
      </c>
    </row>
    <row r="21" spans="1:8" x14ac:dyDescent="0.25">
      <c r="A21" s="13" t="s">
        <v>19</v>
      </c>
      <c r="B21" s="14">
        <v>2027</v>
      </c>
      <c r="C21" s="27">
        <f>C18</f>
        <v>600</v>
      </c>
      <c r="D21" s="34">
        <f>D10</f>
        <v>3.75</v>
      </c>
      <c r="E21" s="19">
        <f t="shared" si="3"/>
        <v>2250</v>
      </c>
      <c r="F21" s="19">
        <f>F18</f>
        <v>600</v>
      </c>
      <c r="G21" s="34">
        <f>G10</f>
        <v>3.15</v>
      </c>
      <c r="H21" s="24">
        <f t="shared" si="4"/>
        <v>1890</v>
      </c>
    </row>
    <row r="22" spans="1:8" x14ac:dyDescent="0.25">
      <c r="A22" s="13" t="s">
        <v>20</v>
      </c>
      <c r="B22" s="14">
        <v>2027</v>
      </c>
      <c r="C22" s="27">
        <f>C19</f>
        <v>575</v>
      </c>
      <c r="D22" s="34">
        <f>D11</f>
        <v>3.45</v>
      </c>
      <c r="E22" s="19">
        <f t="shared" si="3"/>
        <v>1983.75</v>
      </c>
      <c r="F22" s="19">
        <f>F19</f>
        <v>575</v>
      </c>
      <c r="G22" s="34">
        <v>2.85</v>
      </c>
      <c r="H22" s="24">
        <f t="shared" si="4"/>
        <v>1638.75</v>
      </c>
    </row>
    <row r="23" spans="1:8" x14ac:dyDescent="0.25">
      <c r="A23" s="13" t="s">
        <v>21</v>
      </c>
      <c r="B23" s="14">
        <v>2027</v>
      </c>
      <c r="C23" s="33">
        <f>AVERAGE(C21:C22)</f>
        <v>587.5</v>
      </c>
      <c r="D23" s="28">
        <f t="shared" ref="D23:G23" si="5">AVERAGE(D21:D22)</f>
        <v>3.6</v>
      </c>
      <c r="E23" s="19">
        <f t="shared" si="3"/>
        <v>2115</v>
      </c>
      <c r="F23" s="33">
        <f>AVERAGE(F21:F22)</f>
        <v>587.5</v>
      </c>
      <c r="G23" s="28">
        <f t="shared" si="5"/>
        <v>3</v>
      </c>
      <c r="H23" s="24">
        <f t="shared" si="4"/>
        <v>1762.5</v>
      </c>
    </row>
    <row r="24" spans="1:8" x14ac:dyDescent="0.25">
      <c r="A24" s="15" t="s">
        <v>3</v>
      </c>
      <c r="B24" s="16" t="s">
        <v>5</v>
      </c>
      <c r="C24" s="16" t="s">
        <v>5</v>
      </c>
      <c r="D24" s="16" t="s">
        <v>5</v>
      </c>
      <c r="E24" s="25">
        <f>+E16+E17+E20+E23</f>
        <v>2568.125</v>
      </c>
      <c r="F24" s="35" t="s">
        <v>5</v>
      </c>
      <c r="G24" s="16" t="s">
        <v>5</v>
      </c>
      <c r="H24" s="25">
        <f>+H16+H17+H20+H23</f>
        <v>2416.625</v>
      </c>
    </row>
    <row r="25" spans="1:8" x14ac:dyDescent="0.25">
      <c r="A25" s="5"/>
      <c r="B25" s="5"/>
      <c r="C25" s="6"/>
      <c r="D25" s="6"/>
      <c r="E25" s="6"/>
      <c r="F25" s="6"/>
      <c r="G25" s="6"/>
      <c r="H25" s="6"/>
    </row>
    <row r="26" spans="1:8" x14ac:dyDescent="0.25">
      <c r="A26" s="46" t="s">
        <v>7</v>
      </c>
      <c r="B26" s="46"/>
      <c r="C26" s="46"/>
      <c r="D26" s="46"/>
      <c r="E26" s="46"/>
      <c r="F26" s="46"/>
      <c r="G26" s="46"/>
      <c r="H26" s="46"/>
    </row>
    <row r="27" spans="1:8" x14ac:dyDescent="0.25">
      <c r="A27" s="48" t="s">
        <v>32</v>
      </c>
      <c r="B27" s="48">
        <v>2025</v>
      </c>
      <c r="C27" s="36" t="s">
        <v>5</v>
      </c>
      <c r="D27" s="36" t="s">
        <v>5</v>
      </c>
      <c r="E27" s="36" t="s">
        <v>5</v>
      </c>
      <c r="F27" s="36"/>
      <c r="G27" s="36" t="s">
        <v>5</v>
      </c>
      <c r="H27" s="36" t="s">
        <v>5</v>
      </c>
    </row>
    <row r="28" spans="1:8" x14ac:dyDescent="0.25">
      <c r="A28" s="48" t="s">
        <v>25</v>
      </c>
      <c r="B28" s="48">
        <v>2026</v>
      </c>
      <c r="C28" s="36" t="s">
        <v>5</v>
      </c>
      <c r="D28" s="36" t="s">
        <v>5</v>
      </c>
      <c r="E28" s="36" t="s">
        <v>5</v>
      </c>
      <c r="F28" s="36"/>
      <c r="G28" s="36" t="s">
        <v>5</v>
      </c>
      <c r="H28" s="36" t="s">
        <v>5</v>
      </c>
    </row>
    <row r="29" spans="1:8" x14ac:dyDescent="0.25">
      <c r="A29" s="13" t="s">
        <v>13</v>
      </c>
      <c r="B29" s="14">
        <v>2027</v>
      </c>
      <c r="C29" s="29">
        <f>C21</f>
        <v>600</v>
      </c>
      <c r="D29" s="37">
        <f>D10</f>
        <v>3.75</v>
      </c>
      <c r="E29" s="19">
        <f>C29*D29</f>
        <v>2250</v>
      </c>
      <c r="F29" s="19">
        <f>F10</f>
        <v>600</v>
      </c>
      <c r="G29" s="29">
        <f>G10</f>
        <v>3.15</v>
      </c>
      <c r="H29" s="24">
        <f>F29*G29</f>
        <v>1890</v>
      </c>
    </row>
    <row r="30" spans="1:8" x14ac:dyDescent="0.25">
      <c r="A30" s="13" t="s">
        <v>14</v>
      </c>
      <c r="B30" s="14">
        <v>2027</v>
      </c>
      <c r="C30" s="29">
        <f>C22</f>
        <v>575</v>
      </c>
      <c r="D30" s="37">
        <f>D11</f>
        <v>3.45</v>
      </c>
      <c r="E30" s="19">
        <f>C30*D30</f>
        <v>1983.75</v>
      </c>
      <c r="F30" s="19">
        <f>F11</f>
        <v>575</v>
      </c>
      <c r="G30" s="29">
        <f>G11</f>
        <v>2.85</v>
      </c>
      <c r="H30" s="24">
        <f t="shared" ref="H30:H31" si="6">F30*G30</f>
        <v>1638.75</v>
      </c>
    </row>
    <row r="31" spans="1:8" x14ac:dyDescent="0.25">
      <c r="A31" s="13" t="s">
        <v>15</v>
      </c>
      <c r="B31" s="14">
        <v>2027</v>
      </c>
      <c r="C31" s="22">
        <f>AVERAGE(C29:C30)</f>
        <v>587.5</v>
      </c>
      <c r="D31" s="23">
        <f t="shared" ref="D31:G31" si="7">AVERAGE(D29:D30)</f>
        <v>3.6</v>
      </c>
      <c r="E31" s="19">
        <f>C31*D31</f>
        <v>2115</v>
      </c>
      <c r="F31" s="22">
        <f t="shared" si="7"/>
        <v>587.5</v>
      </c>
      <c r="G31" s="28">
        <f t="shared" si="7"/>
        <v>3</v>
      </c>
      <c r="H31" s="24">
        <f t="shared" si="6"/>
        <v>1762.5</v>
      </c>
    </row>
    <row r="32" spans="1:8" x14ac:dyDescent="0.25">
      <c r="A32" s="15" t="s">
        <v>4</v>
      </c>
      <c r="B32" s="16" t="s">
        <v>5</v>
      </c>
      <c r="C32" s="16" t="s">
        <v>5</v>
      </c>
      <c r="D32" s="16" t="s">
        <v>5</v>
      </c>
      <c r="E32" s="25">
        <f>E31</f>
        <v>2115</v>
      </c>
      <c r="F32" s="16" t="s">
        <v>5</v>
      </c>
      <c r="G32" s="16" t="s">
        <v>5</v>
      </c>
      <c r="H32" s="25">
        <f>H31</f>
        <v>1762.5</v>
      </c>
    </row>
    <row r="33" spans="1:8" x14ac:dyDescent="0.25">
      <c r="A33" s="49"/>
      <c r="B33" s="49"/>
      <c r="C33" s="27"/>
      <c r="D33" s="27"/>
      <c r="E33" s="19"/>
      <c r="F33" s="19"/>
      <c r="G33" s="19"/>
      <c r="H33" s="19"/>
    </row>
    <row r="34" spans="1:8" x14ac:dyDescent="0.25">
      <c r="A34" s="50" t="s">
        <v>26</v>
      </c>
      <c r="B34" s="51"/>
      <c r="C34" s="38"/>
      <c r="D34" s="38"/>
      <c r="E34" s="35"/>
      <c r="F34" s="35"/>
      <c r="G34" s="35"/>
      <c r="H34" s="35"/>
    </row>
    <row r="35" spans="1:8" x14ac:dyDescent="0.25">
      <c r="A35" s="13" t="s">
        <v>27</v>
      </c>
      <c r="B35" s="14" t="s">
        <v>5</v>
      </c>
      <c r="C35" s="14" t="s">
        <v>5</v>
      </c>
      <c r="D35" s="14" t="s">
        <v>5</v>
      </c>
      <c r="E35" s="39">
        <f>E13-E32</f>
        <v>603.125</v>
      </c>
      <c r="F35" s="22" t="s">
        <v>5</v>
      </c>
      <c r="G35" s="22" t="s">
        <v>5</v>
      </c>
      <c r="H35" s="39">
        <f>H13-H32</f>
        <v>534.125</v>
      </c>
    </row>
    <row r="36" spans="1:8" x14ac:dyDescent="0.25">
      <c r="A36" s="13" t="s">
        <v>28</v>
      </c>
      <c r="B36" s="14" t="s">
        <v>5</v>
      </c>
      <c r="C36" s="14" t="s">
        <v>5</v>
      </c>
      <c r="D36" s="14" t="s">
        <v>5</v>
      </c>
      <c r="E36" s="39">
        <f>E24-E32</f>
        <v>453.125</v>
      </c>
      <c r="F36" s="22" t="s">
        <v>5</v>
      </c>
      <c r="G36" s="22" t="s">
        <v>5</v>
      </c>
      <c r="H36" s="39">
        <f>H24-H32</f>
        <v>654.125</v>
      </c>
    </row>
    <row r="37" spans="1:8" ht="15.75" thickBot="1" x14ac:dyDescent="0.3">
      <c r="A37" s="52" t="s">
        <v>29</v>
      </c>
      <c r="B37" s="40" t="s">
        <v>5</v>
      </c>
      <c r="C37" s="40" t="s">
        <v>5</v>
      </c>
      <c r="D37" s="40" t="s">
        <v>5</v>
      </c>
      <c r="E37" s="41">
        <f>ABS(E24-E13)</f>
        <v>150</v>
      </c>
      <c r="F37" s="42" t="s">
        <v>5</v>
      </c>
      <c r="G37" s="42" t="s">
        <v>5</v>
      </c>
      <c r="H37" s="41">
        <f>ABS(H24-H13)</f>
        <v>120</v>
      </c>
    </row>
    <row r="38" spans="1:8" ht="18.600000000000001" customHeight="1" x14ac:dyDescent="0.25">
      <c r="A38" s="53" t="s">
        <v>34</v>
      </c>
      <c r="B38" s="53"/>
      <c r="C38" s="53"/>
      <c r="D38" s="53"/>
      <c r="E38" s="53"/>
      <c r="F38" s="53"/>
      <c r="G38" s="53"/>
      <c r="H38" s="53"/>
    </row>
    <row r="39" spans="1:8" ht="30.6" customHeight="1" x14ac:dyDescent="0.25">
      <c r="A39" s="4"/>
      <c r="B39" s="4"/>
      <c r="C39" s="4"/>
      <c r="D39" s="4"/>
      <c r="E39" s="4"/>
      <c r="F39" s="4"/>
      <c r="G39" s="4"/>
      <c r="H39" s="4"/>
    </row>
  </sheetData>
  <sheetProtection sheet="1" objects="1" scenarios="1" selectLockedCells="1"/>
  <mergeCells count="6">
    <mergeCell ref="A39:H39"/>
    <mergeCell ref="A4:H4"/>
    <mergeCell ref="A1:H1"/>
    <mergeCell ref="A15:H15"/>
    <mergeCell ref="A26:H26"/>
    <mergeCell ref="A38:H38"/>
  </mergeCells>
  <phoneticPr fontId="2" type="noConversion"/>
  <pageMargins left="0.7" right="0.7" top="0.75" bottom="0.75" header="0.3" footer="0.3"/>
  <pageSetup scale="64" orientation="portrait" r:id="rId1"/>
  <ignoredErrors>
    <ignoredError sqref="E9 E12 E23 E20 E29:E31 E6 H6 E17 H17" formula="1"/>
    <ignoredError sqref="G9 D9" formulaRange="1"/>
    <ignoredError sqref="D20 G2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Biermacher, Jon Todd</dc:creator>
  <cp:lastModifiedBy>Haakenson, Paulann</cp:lastModifiedBy>
  <cp:lastPrinted>2025-10-27T18:41:57Z</cp:lastPrinted>
  <dcterms:created xsi:type="dcterms:W3CDTF">2025-01-27T18:42:45Z</dcterms:created>
  <dcterms:modified xsi:type="dcterms:W3CDTF">2025-11-04T16:52:14Z</dcterms:modified>
</cp:coreProperties>
</file>