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david.ripplinger\Desktop\"/>
    </mc:Choice>
  </mc:AlternateContent>
  <bookViews>
    <workbookView xWindow="0" yWindow="0" windowWidth="12210" windowHeight="5205" activeTab="1"/>
  </bookViews>
  <sheets>
    <sheet name="Intro" sheetId="4" r:id="rId1"/>
    <sheet name="Salinity Calculator" sheetId="5" r:id="rId2"/>
    <sheet name="Corn Returns" sheetId="6" state="hidden" r:id="rId3"/>
    <sheet name="Saline-Revenue Data" sheetId="7" state="hidden" r:id="rId4"/>
    <sheet name="Corn Budget" sheetId="2" state="hidden" r:id="rId5"/>
    <sheet name="HRSW Budget" sheetId="1" state="hidden" r:id="rId6"/>
    <sheet name="Soybean Budget" sheetId="3" state="hidden" r:id="rId7"/>
    <sheet name="Fertilizer Recommendations" sheetId="8" state="hidden" r:id="rId8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5" l="1"/>
  <c r="D13" i="5" l="1"/>
  <c r="B13" i="5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2" i="7"/>
  <c r="B20" i="5"/>
  <c r="D20" i="5"/>
  <c r="C20" i="5"/>
  <c r="C19" i="5" s="1"/>
  <c r="C16" i="5"/>
  <c r="B34" i="3"/>
  <c r="B33" i="3"/>
  <c r="B32" i="3"/>
  <c r="B29" i="3"/>
  <c r="B27" i="3"/>
  <c r="B25" i="3"/>
  <c r="B18" i="3"/>
  <c r="B4" i="3"/>
  <c r="B29" i="1"/>
  <c r="B35" i="1"/>
  <c r="B34" i="1"/>
  <c r="B33" i="1"/>
  <c r="B32" i="1"/>
  <c r="B27" i="1"/>
  <c r="B25" i="1"/>
  <c r="B18" i="1"/>
  <c r="B4" i="1"/>
  <c r="B4" i="2"/>
  <c r="B34" i="2"/>
  <c r="B33" i="2"/>
  <c r="B32" i="2"/>
  <c r="B29" i="2"/>
  <c r="B27" i="2"/>
  <c r="B25" i="2"/>
  <c r="B18" i="2"/>
  <c r="C2" i="7" l="1"/>
  <c r="C4" i="7"/>
  <c r="C5" i="7"/>
  <c r="C6" i="7"/>
  <c r="C7" i="7"/>
  <c r="D7" i="7" s="1"/>
  <c r="E7" i="7" s="1"/>
  <c r="C8" i="7"/>
  <c r="D8" i="7" s="1"/>
  <c r="E8" i="7" s="1"/>
  <c r="C9" i="7"/>
  <c r="D9" i="7" s="1"/>
  <c r="E9" i="7" s="1"/>
  <c r="C10" i="7"/>
  <c r="D10" i="7" s="1"/>
  <c r="E10" i="7" s="1"/>
  <c r="C11" i="7"/>
  <c r="D11" i="7" s="1"/>
  <c r="E11" i="7" s="1"/>
  <c r="C12" i="7"/>
  <c r="D12" i="7" s="1"/>
  <c r="E12" i="7" s="1"/>
  <c r="C13" i="7"/>
  <c r="D13" i="7" s="1"/>
  <c r="E13" i="7" s="1"/>
  <c r="C14" i="7"/>
  <c r="D14" i="7" s="1"/>
  <c r="E14" i="7" s="1"/>
  <c r="C15" i="7"/>
  <c r="D15" i="7" s="1"/>
  <c r="E15" i="7" s="1"/>
  <c r="C16" i="7"/>
  <c r="D16" i="7" s="1"/>
  <c r="E16" i="7" s="1"/>
  <c r="C17" i="7"/>
  <c r="D17" i="7" s="1"/>
  <c r="E17" i="7" s="1"/>
  <c r="C18" i="7"/>
  <c r="D18" i="7" s="1"/>
  <c r="E18" i="7" s="1"/>
  <c r="C19" i="7"/>
  <c r="D19" i="7" s="1"/>
  <c r="E19" i="7" s="1"/>
  <c r="C20" i="7"/>
  <c r="D20" i="7" s="1"/>
  <c r="E20" i="7" s="1"/>
  <c r="C21" i="7"/>
  <c r="D21" i="7" s="1"/>
  <c r="E21" i="7" s="1"/>
  <c r="C22" i="7"/>
  <c r="D22" i="7" s="1"/>
  <c r="E22" i="7" s="1"/>
  <c r="C23" i="7"/>
  <c r="D23" i="7" s="1"/>
  <c r="E23" i="7" s="1"/>
  <c r="C24" i="7"/>
  <c r="D24" i="7" s="1"/>
  <c r="E24" i="7" s="1"/>
  <c r="C25" i="7"/>
  <c r="D25" i="7" s="1"/>
  <c r="E25" i="7" s="1"/>
  <c r="C26" i="7"/>
  <c r="D26" i="7" s="1"/>
  <c r="E26" i="7" s="1"/>
  <c r="C27" i="7"/>
  <c r="D27" i="7" s="1"/>
  <c r="E27" i="7" s="1"/>
  <c r="C28" i="7"/>
  <c r="D28" i="7" s="1"/>
  <c r="E28" i="7" s="1"/>
  <c r="C29" i="7"/>
  <c r="D29" i="7" s="1"/>
  <c r="E29" i="7" s="1"/>
  <c r="C30" i="7"/>
  <c r="D30" i="7" s="1"/>
  <c r="E30" i="7" s="1"/>
  <c r="C31" i="7"/>
  <c r="C32" i="7"/>
  <c r="C33" i="7"/>
  <c r="D33" i="7" s="1"/>
  <c r="E33" i="7" s="1"/>
  <c r="C34" i="7"/>
  <c r="D34" i="7" s="1"/>
  <c r="E34" i="7" s="1"/>
  <c r="C35" i="7"/>
  <c r="D35" i="7" s="1"/>
  <c r="E35" i="7" s="1"/>
  <c r="C36" i="7"/>
  <c r="D36" i="7" s="1"/>
  <c r="E36" i="7" s="1"/>
  <c r="C37" i="7"/>
  <c r="D37" i="7" s="1"/>
  <c r="E37" i="7" s="1"/>
  <c r="C38" i="7"/>
  <c r="D38" i="7" s="1"/>
  <c r="E38" i="7" s="1"/>
  <c r="C39" i="7"/>
  <c r="D39" i="7" s="1"/>
  <c r="E39" i="7" s="1"/>
  <c r="C40" i="7"/>
  <c r="C41" i="7"/>
  <c r="D41" i="7" s="1"/>
  <c r="E41" i="7" s="1"/>
  <c r="C42" i="7"/>
  <c r="D42" i="7" s="1"/>
  <c r="E42" i="7" s="1"/>
  <c r="C43" i="7"/>
  <c r="D43" i="7" s="1"/>
  <c r="E43" i="7" s="1"/>
  <c r="C44" i="7"/>
  <c r="D44" i="7" s="1"/>
  <c r="E44" i="7" s="1"/>
  <c r="C45" i="7"/>
  <c r="D45" i="7" s="1"/>
  <c r="E45" i="7" s="1"/>
  <c r="C46" i="7"/>
  <c r="D46" i="7" s="1"/>
  <c r="E46" i="7" s="1"/>
  <c r="C47" i="7"/>
  <c r="D47" i="7" s="1"/>
  <c r="C48" i="7"/>
  <c r="C49" i="7"/>
  <c r="D49" i="7" s="1"/>
  <c r="E49" i="7" s="1"/>
  <c r="C50" i="7"/>
  <c r="D50" i="7" s="1"/>
  <c r="E50" i="7" s="1"/>
  <c r="C51" i="7"/>
  <c r="D51" i="7" s="1"/>
  <c r="C52" i="7"/>
  <c r="D52" i="7" s="1"/>
  <c r="E52" i="7" s="1"/>
  <c r="C53" i="7"/>
  <c r="D53" i="7" s="1"/>
  <c r="E53" i="7" s="1"/>
  <c r="C54" i="7"/>
  <c r="D54" i="7" s="1"/>
  <c r="E54" i="7" s="1"/>
  <c r="C55" i="7"/>
  <c r="D55" i="7" s="1"/>
  <c r="C56" i="7"/>
  <c r="D56" i="7" s="1"/>
  <c r="E56" i="7" s="1"/>
  <c r="C57" i="7"/>
  <c r="D57" i="7" s="1"/>
  <c r="E57" i="7" s="1"/>
  <c r="C58" i="7"/>
  <c r="D58" i="7" s="1"/>
  <c r="E58" i="7" s="1"/>
  <c r="C59" i="7"/>
  <c r="D59" i="7" s="1"/>
  <c r="C60" i="7"/>
  <c r="D60" i="7" s="1"/>
  <c r="E60" i="7" s="1"/>
  <c r="C61" i="7"/>
  <c r="D61" i="7" s="1"/>
  <c r="E61" i="7" s="1"/>
  <c r="C62" i="7"/>
  <c r="D62" i="7" s="1"/>
  <c r="E62" i="7" s="1"/>
  <c r="C63" i="7"/>
  <c r="D63" i="7" s="1"/>
  <c r="C64" i="7"/>
  <c r="C65" i="7"/>
  <c r="D65" i="7" s="1"/>
  <c r="E65" i="7" s="1"/>
  <c r="C66" i="7"/>
  <c r="D66" i="7" s="1"/>
  <c r="E66" i="7" s="1"/>
  <c r="C67" i="7"/>
  <c r="D67" i="7" s="1"/>
  <c r="C68" i="7"/>
  <c r="D68" i="7" s="1"/>
  <c r="E68" i="7" s="1"/>
  <c r="C69" i="7"/>
  <c r="D69" i="7" s="1"/>
  <c r="E69" i="7" s="1"/>
  <c r="C70" i="7"/>
  <c r="D70" i="7" s="1"/>
  <c r="E70" i="7" s="1"/>
  <c r="C71" i="7"/>
  <c r="D71" i="7" s="1"/>
  <c r="C72" i="7"/>
  <c r="D72" i="7" s="1"/>
  <c r="E72" i="7" s="1"/>
  <c r="C73" i="7"/>
  <c r="D73" i="7" s="1"/>
  <c r="E73" i="7" s="1"/>
  <c r="C74" i="7"/>
  <c r="D74" i="7" s="1"/>
  <c r="E74" i="7" s="1"/>
  <c r="C75" i="7"/>
  <c r="D75" i="7" s="1"/>
  <c r="C76" i="7"/>
  <c r="D76" i="7" s="1"/>
  <c r="E76" i="7" s="1"/>
  <c r="C77" i="7"/>
  <c r="D77" i="7" s="1"/>
  <c r="E77" i="7" s="1"/>
  <c r="C78" i="7"/>
  <c r="D78" i="7" s="1"/>
  <c r="E78" i="7" s="1"/>
  <c r="C79" i="7"/>
  <c r="D79" i="7" s="1"/>
  <c r="C80" i="7"/>
  <c r="C81" i="7"/>
  <c r="D81" i="7" s="1"/>
  <c r="E81" i="7" s="1"/>
  <c r="C82" i="7"/>
  <c r="D82" i="7" s="1"/>
  <c r="E82" i="7" s="1"/>
  <c r="C83" i="7"/>
  <c r="D83" i="7" s="1"/>
  <c r="C84" i="7"/>
  <c r="D84" i="7" s="1"/>
  <c r="E84" i="7" s="1"/>
  <c r="C85" i="7"/>
  <c r="D85" i="7" s="1"/>
  <c r="E85" i="7" s="1"/>
  <c r="C86" i="7"/>
  <c r="D86" i="7" s="1"/>
  <c r="E86" i="7" s="1"/>
  <c r="C87" i="7"/>
  <c r="D87" i="7" s="1"/>
  <c r="C88" i="7"/>
  <c r="C89" i="7"/>
  <c r="D89" i="7" s="1"/>
  <c r="E89" i="7" s="1"/>
  <c r="C90" i="7"/>
  <c r="D90" i="7" s="1"/>
  <c r="E90" i="7" s="1"/>
  <c r="C91" i="7"/>
  <c r="D91" i="7" s="1"/>
  <c r="C92" i="7"/>
  <c r="D92" i="7" s="1"/>
  <c r="E92" i="7" s="1"/>
  <c r="C93" i="7"/>
  <c r="D93" i="7" s="1"/>
  <c r="E93" i="7" s="1"/>
  <c r="C94" i="7"/>
  <c r="D94" i="7" s="1"/>
  <c r="E94" i="7" s="1"/>
  <c r="C95" i="7"/>
  <c r="D95" i="7" s="1"/>
  <c r="C96" i="7"/>
  <c r="D96" i="7" s="1"/>
  <c r="E96" i="7" s="1"/>
  <c r="C97" i="7"/>
  <c r="D97" i="7" s="1"/>
  <c r="E97" i="7" s="1"/>
  <c r="C98" i="7"/>
  <c r="D98" i="7" s="1"/>
  <c r="E98" i="7" s="1"/>
  <c r="C99" i="7"/>
  <c r="D99" i="7" s="1"/>
  <c r="C100" i="7"/>
  <c r="D100" i="7" s="1"/>
  <c r="E100" i="7" s="1"/>
  <c r="C101" i="7"/>
  <c r="D101" i="7" s="1"/>
  <c r="E101" i="7" s="1"/>
  <c r="C102" i="7"/>
  <c r="D102" i="7" s="1"/>
  <c r="E102" i="7" s="1"/>
  <c r="C103" i="7"/>
  <c r="D103" i="7" s="1"/>
  <c r="C104" i="7"/>
  <c r="D104" i="7" s="1"/>
  <c r="E104" i="7" s="1"/>
  <c r="C105" i="7"/>
  <c r="D105" i="7" s="1"/>
  <c r="E105" i="7" s="1"/>
  <c r="C106" i="7"/>
  <c r="D106" i="7" s="1"/>
  <c r="E106" i="7" s="1"/>
  <c r="C107" i="7"/>
  <c r="D107" i="7" s="1"/>
  <c r="C108" i="7"/>
  <c r="D108" i="7" s="1"/>
  <c r="C109" i="7"/>
  <c r="D109" i="7" s="1"/>
  <c r="E109" i="7" s="1"/>
  <c r="C110" i="7"/>
  <c r="D110" i="7" s="1"/>
  <c r="E110" i="7" s="1"/>
  <c r="C111" i="7"/>
  <c r="D111" i="7" s="1"/>
  <c r="C112" i="7"/>
  <c r="D112" i="7" s="1"/>
  <c r="E112" i="7" s="1"/>
  <c r="C113" i="7"/>
  <c r="D113" i="7" s="1"/>
  <c r="E113" i="7" s="1"/>
  <c r="C114" i="7"/>
  <c r="D114" i="7" s="1"/>
  <c r="E114" i="7" s="1"/>
  <c r="C115" i="7"/>
  <c r="D115" i="7" s="1"/>
  <c r="C116" i="7"/>
  <c r="D116" i="7" s="1"/>
  <c r="E116" i="7" s="1"/>
  <c r="C117" i="7"/>
  <c r="D117" i="7" s="1"/>
  <c r="E117" i="7" s="1"/>
  <c r="C118" i="7"/>
  <c r="D118" i="7" s="1"/>
  <c r="E118" i="7" s="1"/>
  <c r="C119" i="7"/>
  <c r="D119" i="7" s="1"/>
  <c r="C120" i="7"/>
  <c r="D120" i="7" s="1"/>
  <c r="E120" i="7" s="1"/>
  <c r="C121" i="7"/>
  <c r="D121" i="7" s="1"/>
  <c r="E121" i="7" s="1"/>
  <c r="C122" i="7"/>
  <c r="D122" i="7" s="1"/>
  <c r="E122" i="7" s="1"/>
  <c r="C3" i="7"/>
  <c r="D3" i="7" s="1"/>
  <c r="E3" i="7" s="1"/>
  <c r="D4" i="7"/>
  <c r="E4" i="7" s="1"/>
  <c r="D5" i="7"/>
  <c r="E5" i="7" s="1"/>
  <c r="D6" i="7"/>
  <c r="E6" i="7" s="1"/>
  <c r="D31" i="7"/>
  <c r="E31" i="7" s="1"/>
  <c r="D32" i="7"/>
  <c r="E32" i="7" s="1"/>
  <c r="D40" i="7"/>
  <c r="E40" i="7" s="1"/>
  <c r="D48" i="7"/>
  <c r="E48" i="7" s="1"/>
  <c r="D64" i="7"/>
  <c r="E64" i="7" s="1"/>
  <c r="D80" i="7"/>
  <c r="E80" i="7" s="1"/>
  <c r="D88" i="7"/>
  <c r="E88" i="7" s="1"/>
  <c r="D2" i="7"/>
  <c r="S20" i="7"/>
  <c r="T20" i="7" s="1"/>
  <c r="S21" i="7"/>
  <c r="T21" i="7" s="1"/>
  <c r="S22" i="7"/>
  <c r="U22" i="7" s="1"/>
  <c r="W22" i="7" s="1"/>
  <c r="S23" i="7"/>
  <c r="T23" i="7" s="1"/>
  <c r="S24" i="7"/>
  <c r="T24" i="7" s="1"/>
  <c r="S25" i="7"/>
  <c r="T25" i="7" s="1"/>
  <c r="S26" i="7"/>
  <c r="U26" i="7" s="1"/>
  <c r="W26" i="7" s="1"/>
  <c r="S27" i="7"/>
  <c r="T27" i="7" s="1"/>
  <c r="S28" i="7"/>
  <c r="T28" i="7" s="1"/>
  <c r="S29" i="7"/>
  <c r="T29" i="7" s="1"/>
  <c r="S30" i="7"/>
  <c r="U30" i="7" s="1"/>
  <c r="W30" i="7" s="1"/>
  <c r="S31" i="7"/>
  <c r="T31" i="7" s="1"/>
  <c r="S32" i="7"/>
  <c r="T32" i="7" s="1"/>
  <c r="S33" i="7"/>
  <c r="T33" i="7" s="1"/>
  <c r="S34" i="7"/>
  <c r="U34" i="7" s="1"/>
  <c r="W34" i="7" s="1"/>
  <c r="S35" i="7"/>
  <c r="U35" i="7" s="1"/>
  <c r="W35" i="7" s="1"/>
  <c r="S36" i="7"/>
  <c r="U36" i="7" s="1"/>
  <c r="W36" i="7" s="1"/>
  <c r="S37" i="7"/>
  <c r="T37" i="7" s="1"/>
  <c r="S38" i="7"/>
  <c r="U38" i="7" s="1"/>
  <c r="W38" i="7" s="1"/>
  <c r="S39" i="7"/>
  <c r="T39" i="7" s="1"/>
  <c r="S40" i="7"/>
  <c r="U40" i="7" s="1"/>
  <c r="W40" i="7" s="1"/>
  <c r="S41" i="7"/>
  <c r="T41" i="7" s="1"/>
  <c r="S42" i="7"/>
  <c r="U42" i="7" s="1"/>
  <c r="W42" i="7" s="1"/>
  <c r="S43" i="7"/>
  <c r="T43" i="7" s="1"/>
  <c r="S44" i="7"/>
  <c r="T44" i="7" s="1"/>
  <c r="S45" i="7"/>
  <c r="T45" i="7" s="1"/>
  <c r="S46" i="7"/>
  <c r="U46" i="7" s="1"/>
  <c r="W46" i="7" s="1"/>
  <c r="S47" i="7"/>
  <c r="T47" i="7" s="1"/>
  <c r="S48" i="7"/>
  <c r="T48" i="7" s="1"/>
  <c r="S49" i="7"/>
  <c r="T49" i="7" s="1"/>
  <c r="S50" i="7"/>
  <c r="U50" i="7" s="1"/>
  <c r="W50" i="7" s="1"/>
  <c r="S51" i="7"/>
  <c r="T51" i="7" s="1"/>
  <c r="S52" i="7"/>
  <c r="T52" i="7" s="1"/>
  <c r="S53" i="7"/>
  <c r="T53" i="7" s="1"/>
  <c r="S54" i="7"/>
  <c r="U54" i="7" s="1"/>
  <c r="W54" i="7" s="1"/>
  <c r="S55" i="7"/>
  <c r="T55" i="7" s="1"/>
  <c r="S56" i="7"/>
  <c r="T56" i="7" s="1"/>
  <c r="S57" i="7"/>
  <c r="T57" i="7" s="1"/>
  <c r="S58" i="7"/>
  <c r="U58" i="7" s="1"/>
  <c r="W58" i="7" s="1"/>
  <c r="S59" i="7"/>
  <c r="T59" i="7" s="1"/>
  <c r="S60" i="7"/>
  <c r="T60" i="7" s="1"/>
  <c r="S61" i="7"/>
  <c r="T61" i="7" s="1"/>
  <c r="S62" i="7"/>
  <c r="U62" i="7" s="1"/>
  <c r="W62" i="7" s="1"/>
  <c r="S63" i="7"/>
  <c r="T63" i="7" s="1"/>
  <c r="S64" i="7"/>
  <c r="T64" i="7" s="1"/>
  <c r="S65" i="7"/>
  <c r="S66" i="7"/>
  <c r="U66" i="7" s="1"/>
  <c r="W66" i="7" s="1"/>
  <c r="S67" i="7"/>
  <c r="T67" i="7" s="1"/>
  <c r="S68" i="7"/>
  <c r="T68" i="7" s="1"/>
  <c r="S69" i="7"/>
  <c r="S70" i="7"/>
  <c r="U70" i="7" s="1"/>
  <c r="W70" i="7" s="1"/>
  <c r="S71" i="7"/>
  <c r="T71" i="7" s="1"/>
  <c r="S72" i="7"/>
  <c r="T72" i="7" s="1"/>
  <c r="S73" i="7"/>
  <c r="S74" i="7"/>
  <c r="U74" i="7" s="1"/>
  <c r="W74" i="7" s="1"/>
  <c r="S75" i="7"/>
  <c r="T75" i="7" s="1"/>
  <c r="S76" i="7"/>
  <c r="T76" i="7" s="1"/>
  <c r="S77" i="7"/>
  <c r="S78" i="7"/>
  <c r="U78" i="7" s="1"/>
  <c r="W78" i="7" s="1"/>
  <c r="S79" i="7"/>
  <c r="T79" i="7" s="1"/>
  <c r="S80" i="7"/>
  <c r="T80" i="7" s="1"/>
  <c r="S81" i="7"/>
  <c r="S82" i="7"/>
  <c r="U82" i="7" s="1"/>
  <c r="W82" i="7" s="1"/>
  <c r="S83" i="7"/>
  <c r="T83" i="7" s="1"/>
  <c r="S84" i="7"/>
  <c r="T84" i="7" s="1"/>
  <c r="S85" i="7"/>
  <c r="S86" i="7"/>
  <c r="U86" i="7" s="1"/>
  <c r="W86" i="7" s="1"/>
  <c r="S87" i="7"/>
  <c r="T87" i="7" s="1"/>
  <c r="S88" i="7"/>
  <c r="T88" i="7" s="1"/>
  <c r="S89" i="7"/>
  <c r="S90" i="7"/>
  <c r="U90" i="7" s="1"/>
  <c r="W90" i="7" s="1"/>
  <c r="S91" i="7"/>
  <c r="U91" i="7" s="1"/>
  <c r="W91" i="7" s="1"/>
  <c r="S92" i="7"/>
  <c r="T92" i="7" s="1"/>
  <c r="S93" i="7"/>
  <c r="S94" i="7"/>
  <c r="U94" i="7" s="1"/>
  <c r="W94" i="7" s="1"/>
  <c r="S95" i="7"/>
  <c r="T95" i="7" s="1"/>
  <c r="S96" i="7"/>
  <c r="U96" i="7" s="1"/>
  <c r="W96" i="7" s="1"/>
  <c r="S97" i="7"/>
  <c r="S98" i="7"/>
  <c r="U98" i="7" s="1"/>
  <c r="W98" i="7" s="1"/>
  <c r="S99" i="7"/>
  <c r="T99" i="7" s="1"/>
  <c r="S100" i="7"/>
  <c r="T100" i="7" s="1"/>
  <c r="S101" i="7"/>
  <c r="S102" i="7"/>
  <c r="U102" i="7" s="1"/>
  <c r="W102" i="7" s="1"/>
  <c r="S103" i="7"/>
  <c r="T103" i="7" s="1"/>
  <c r="S104" i="7"/>
  <c r="T104" i="7" s="1"/>
  <c r="S105" i="7"/>
  <c r="S106" i="7"/>
  <c r="U106" i="7" s="1"/>
  <c r="W106" i="7" s="1"/>
  <c r="S107" i="7"/>
  <c r="T107" i="7" s="1"/>
  <c r="S108" i="7"/>
  <c r="T108" i="7" s="1"/>
  <c r="S109" i="7"/>
  <c r="S110" i="7"/>
  <c r="U110" i="7" s="1"/>
  <c r="W110" i="7" s="1"/>
  <c r="S111" i="7"/>
  <c r="T111" i="7" s="1"/>
  <c r="S112" i="7"/>
  <c r="T112" i="7" s="1"/>
  <c r="S113" i="7"/>
  <c r="S114" i="7"/>
  <c r="U114" i="7" s="1"/>
  <c r="W114" i="7" s="1"/>
  <c r="S115" i="7"/>
  <c r="T115" i="7" s="1"/>
  <c r="S116" i="7"/>
  <c r="T116" i="7" s="1"/>
  <c r="S117" i="7"/>
  <c r="S118" i="7"/>
  <c r="U118" i="7" s="1"/>
  <c r="W118" i="7" s="1"/>
  <c r="S119" i="7"/>
  <c r="T119" i="7" s="1"/>
  <c r="S120" i="7"/>
  <c r="T120" i="7" s="1"/>
  <c r="S121" i="7"/>
  <c r="S122" i="7"/>
  <c r="U122" i="7" s="1"/>
  <c r="W122" i="7" s="1"/>
  <c r="K13" i="7"/>
  <c r="L13" i="7" s="1"/>
  <c r="M13" i="7" s="1"/>
  <c r="O13" i="7" s="1"/>
  <c r="K14" i="7"/>
  <c r="L14" i="7" s="1"/>
  <c r="M14" i="7" s="1"/>
  <c r="O14" i="7" s="1"/>
  <c r="K15" i="7"/>
  <c r="L15" i="7" s="1"/>
  <c r="M15" i="7" s="1"/>
  <c r="O15" i="7" s="1"/>
  <c r="K16" i="7"/>
  <c r="L16" i="7" s="1"/>
  <c r="M16" i="7" s="1"/>
  <c r="O16" i="7" s="1"/>
  <c r="K17" i="7"/>
  <c r="L17" i="7" s="1"/>
  <c r="M17" i="7" s="1"/>
  <c r="O17" i="7" s="1"/>
  <c r="K18" i="7"/>
  <c r="L18" i="7" s="1"/>
  <c r="M18" i="7" s="1"/>
  <c r="O18" i="7" s="1"/>
  <c r="K19" i="7"/>
  <c r="L19" i="7" s="1"/>
  <c r="M19" i="7" s="1"/>
  <c r="O19" i="7" s="1"/>
  <c r="K20" i="7"/>
  <c r="L20" i="7" s="1"/>
  <c r="M20" i="7" s="1"/>
  <c r="O20" i="7" s="1"/>
  <c r="K21" i="7"/>
  <c r="L21" i="7" s="1"/>
  <c r="M21" i="7" s="1"/>
  <c r="O21" i="7" s="1"/>
  <c r="K22" i="7"/>
  <c r="L22" i="7" s="1"/>
  <c r="M22" i="7" s="1"/>
  <c r="O22" i="7" s="1"/>
  <c r="K23" i="7"/>
  <c r="L23" i="7" s="1"/>
  <c r="M23" i="7" s="1"/>
  <c r="O23" i="7" s="1"/>
  <c r="K24" i="7"/>
  <c r="L24" i="7" s="1"/>
  <c r="M24" i="7" s="1"/>
  <c r="O24" i="7" s="1"/>
  <c r="K25" i="7"/>
  <c r="L25" i="7" s="1"/>
  <c r="M25" i="7" s="1"/>
  <c r="O25" i="7" s="1"/>
  <c r="K26" i="7"/>
  <c r="L26" i="7" s="1"/>
  <c r="M26" i="7" s="1"/>
  <c r="O26" i="7" s="1"/>
  <c r="K27" i="7"/>
  <c r="L27" i="7" s="1"/>
  <c r="M27" i="7" s="1"/>
  <c r="O27" i="7" s="1"/>
  <c r="K28" i="7"/>
  <c r="L28" i="7" s="1"/>
  <c r="M28" i="7" s="1"/>
  <c r="O28" i="7" s="1"/>
  <c r="K29" i="7"/>
  <c r="L29" i="7" s="1"/>
  <c r="M29" i="7" s="1"/>
  <c r="O29" i="7" s="1"/>
  <c r="K30" i="7"/>
  <c r="L30" i="7" s="1"/>
  <c r="M30" i="7" s="1"/>
  <c r="O30" i="7" s="1"/>
  <c r="K31" i="7"/>
  <c r="L31" i="7" s="1"/>
  <c r="M31" i="7" s="1"/>
  <c r="O31" i="7" s="1"/>
  <c r="K32" i="7"/>
  <c r="L32" i="7" s="1"/>
  <c r="M32" i="7" s="1"/>
  <c r="O32" i="7" s="1"/>
  <c r="K33" i="7"/>
  <c r="L33" i="7" s="1"/>
  <c r="M33" i="7" s="1"/>
  <c r="O33" i="7" s="1"/>
  <c r="K34" i="7"/>
  <c r="L34" i="7" s="1"/>
  <c r="M34" i="7" s="1"/>
  <c r="O34" i="7" s="1"/>
  <c r="K35" i="7"/>
  <c r="L35" i="7" s="1"/>
  <c r="M35" i="7" s="1"/>
  <c r="O35" i="7" s="1"/>
  <c r="K36" i="7"/>
  <c r="L36" i="7" s="1"/>
  <c r="M36" i="7" s="1"/>
  <c r="O36" i="7" s="1"/>
  <c r="K37" i="7"/>
  <c r="L37" i="7" s="1"/>
  <c r="M37" i="7" s="1"/>
  <c r="O37" i="7" s="1"/>
  <c r="K38" i="7"/>
  <c r="L38" i="7" s="1"/>
  <c r="M38" i="7" s="1"/>
  <c r="O38" i="7" s="1"/>
  <c r="K39" i="7"/>
  <c r="L39" i="7" s="1"/>
  <c r="M39" i="7" s="1"/>
  <c r="O39" i="7" s="1"/>
  <c r="K40" i="7"/>
  <c r="L40" i="7" s="1"/>
  <c r="M40" i="7" s="1"/>
  <c r="O40" i="7" s="1"/>
  <c r="K41" i="7"/>
  <c r="L41" i="7" s="1"/>
  <c r="M41" i="7" s="1"/>
  <c r="O41" i="7" s="1"/>
  <c r="K42" i="7"/>
  <c r="L42" i="7" s="1"/>
  <c r="M42" i="7" s="1"/>
  <c r="O42" i="7" s="1"/>
  <c r="K43" i="7"/>
  <c r="L43" i="7" s="1"/>
  <c r="M43" i="7" s="1"/>
  <c r="O43" i="7" s="1"/>
  <c r="K44" i="7"/>
  <c r="L44" i="7" s="1"/>
  <c r="M44" i="7" s="1"/>
  <c r="O44" i="7" s="1"/>
  <c r="K45" i="7"/>
  <c r="L45" i="7" s="1"/>
  <c r="M45" i="7" s="1"/>
  <c r="O45" i="7" s="1"/>
  <c r="K46" i="7"/>
  <c r="L46" i="7" s="1"/>
  <c r="M46" i="7" s="1"/>
  <c r="O46" i="7" s="1"/>
  <c r="K47" i="7"/>
  <c r="L47" i="7" s="1"/>
  <c r="M47" i="7" s="1"/>
  <c r="O47" i="7" s="1"/>
  <c r="K48" i="7"/>
  <c r="L48" i="7" s="1"/>
  <c r="M48" i="7" s="1"/>
  <c r="O48" i="7" s="1"/>
  <c r="K49" i="7"/>
  <c r="L49" i="7" s="1"/>
  <c r="M49" i="7" s="1"/>
  <c r="O49" i="7" s="1"/>
  <c r="K50" i="7"/>
  <c r="L50" i="7" s="1"/>
  <c r="M50" i="7" s="1"/>
  <c r="O50" i="7" s="1"/>
  <c r="K51" i="7"/>
  <c r="L51" i="7" s="1"/>
  <c r="M51" i="7" s="1"/>
  <c r="O51" i="7" s="1"/>
  <c r="K52" i="7"/>
  <c r="L52" i="7" s="1"/>
  <c r="M52" i="7" s="1"/>
  <c r="O52" i="7" s="1"/>
  <c r="K53" i="7"/>
  <c r="L53" i="7" s="1"/>
  <c r="M53" i="7" s="1"/>
  <c r="O53" i="7" s="1"/>
  <c r="K54" i="7"/>
  <c r="L54" i="7" s="1"/>
  <c r="M54" i="7" s="1"/>
  <c r="O54" i="7" s="1"/>
  <c r="K55" i="7"/>
  <c r="L55" i="7" s="1"/>
  <c r="M55" i="7" s="1"/>
  <c r="O55" i="7" s="1"/>
  <c r="K56" i="7"/>
  <c r="L56" i="7" s="1"/>
  <c r="M56" i="7" s="1"/>
  <c r="O56" i="7" s="1"/>
  <c r="K57" i="7"/>
  <c r="L57" i="7" s="1"/>
  <c r="M57" i="7" s="1"/>
  <c r="O57" i="7" s="1"/>
  <c r="K58" i="7"/>
  <c r="L58" i="7" s="1"/>
  <c r="M58" i="7" s="1"/>
  <c r="O58" i="7" s="1"/>
  <c r="K59" i="7"/>
  <c r="L59" i="7" s="1"/>
  <c r="M59" i="7" s="1"/>
  <c r="O59" i="7" s="1"/>
  <c r="K60" i="7"/>
  <c r="L60" i="7" s="1"/>
  <c r="M60" i="7" s="1"/>
  <c r="O60" i="7" s="1"/>
  <c r="K61" i="7"/>
  <c r="L61" i="7" s="1"/>
  <c r="M61" i="7" s="1"/>
  <c r="O61" i="7" s="1"/>
  <c r="K62" i="7"/>
  <c r="L62" i="7" s="1"/>
  <c r="M62" i="7" s="1"/>
  <c r="O62" i="7" s="1"/>
  <c r="K63" i="7"/>
  <c r="L63" i="7" s="1"/>
  <c r="M63" i="7" s="1"/>
  <c r="O63" i="7" s="1"/>
  <c r="K64" i="7"/>
  <c r="L64" i="7" s="1"/>
  <c r="M64" i="7" s="1"/>
  <c r="O64" i="7" s="1"/>
  <c r="K65" i="7"/>
  <c r="L65" i="7" s="1"/>
  <c r="M65" i="7" s="1"/>
  <c r="O65" i="7" s="1"/>
  <c r="K66" i="7"/>
  <c r="L66" i="7" s="1"/>
  <c r="M66" i="7" s="1"/>
  <c r="O66" i="7" s="1"/>
  <c r="K67" i="7"/>
  <c r="L67" i="7" s="1"/>
  <c r="M67" i="7" s="1"/>
  <c r="O67" i="7" s="1"/>
  <c r="K68" i="7"/>
  <c r="L68" i="7" s="1"/>
  <c r="M68" i="7" s="1"/>
  <c r="O68" i="7" s="1"/>
  <c r="K69" i="7"/>
  <c r="L69" i="7" s="1"/>
  <c r="M69" i="7" s="1"/>
  <c r="O69" i="7" s="1"/>
  <c r="K70" i="7"/>
  <c r="L70" i="7" s="1"/>
  <c r="M70" i="7" s="1"/>
  <c r="O70" i="7" s="1"/>
  <c r="K71" i="7"/>
  <c r="L71" i="7" s="1"/>
  <c r="M71" i="7" s="1"/>
  <c r="O71" i="7" s="1"/>
  <c r="K72" i="7"/>
  <c r="L72" i="7" s="1"/>
  <c r="M72" i="7" s="1"/>
  <c r="O72" i="7" s="1"/>
  <c r="K73" i="7"/>
  <c r="L73" i="7" s="1"/>
  <c r="M73" i="7" s="1"/>
  <c r="O73" i="7" s="1"/>
  <c r="K74" i="7"/>
  <c r="L74" i="7" s="1"/>
  <c r="M74" i="7" s="1"/>
  <c r="O74" i="7" s="1"/>
  <c r="K75" i="7"/>
  <c r="L75" i="7" s="1"/>
  <c r="M75" i="7" s="1"/>
  <c r="O75" i="7" s="1"/>
  <c r="K76" i="7"/>
  <c r="L76" i="7" s="1"/>
  <c r="M76" i="7" s="1"/>
  <c r="O76" i="7" s="1"/>
  <c r="K77" i="7"/>
  <c r="L77" i="7" s="1"/>
  <c r="M77" i="7" s="1"/>
  <c r="O77" i="7" s="1"/>
  <c r="K78" i="7"/>
  <c r="L78" i="7" s="1"/>
  <c r="M78" i="7" s="1"/>
  <c r="O78" i="7" s="1"/>
  <c r="K79" i="7"/>
  <c r="L79" i="7" s="1"/>
  <c r="M79" i="7" s="1"/>
  <c r="O79" i="7" s="1"/>
  <c r="K80" i="7"/>
  <c r="L80" i="7" s="1"/>
  <c r="M80" i="7" s="1"/>
  <c r="O80" i="7" s="1"/>
  <c r="K81" i="7"/>
  <c r="L81" i="7" s="1"/>
  <c r="M81" i="7" s="1"/>
  <c r="O81" i="7" s="1"/>
  <c r="K82" i="7"/>
  <c r="L82" i="7" s="1"/>
  <c r="M82" i="7" s="1"/>
  <c r="O82" i="7" s="1"/>
  <c r="K83" i="7"/>
  <c r="L83" i="7" s="1"/>
  <c r="M83" i="7" s="1"/>
  <c r="O83" i="7" s="1"/>
  <c r="K84" i="7"/>
  <c r="L84" i="7" s="1"/>
  <c r="M84" i="7" s="1"/>
  <c r="O84" i="7" s="1"/>
  <c r="K85" i="7"/>
  <c r="L85" i="7" s="1"/>
  <c r="M85" i="7" s="1"/>
  <c r="O85" i="7" s="1"/>
  <c r="K86" i="7"/>
  <c r="L86" i="7" s="1"/>
  <c r="M86" i="7" s="1"/>
  <c r="O86" i="7" s="1"/>
  <c r="K87" i="7"/>
  <c r="L87" i="7" s="1"/>
  <c r="M87" i="7" s="1"/>
  <c r="O87" i="7" s="1"/>
  <c r="K88" i="7"/>
  <c r="L88" i="7" s="1"/>
  <c r="M88" i="7" s="1"/>
  <c r="O88" i="7" s="1"/>
  <c r="K89" i="7"/>
  <c r="L89" i="7" s="1"/>
  <c r="M89" i="7" s="1"/>
  <c r="O89" i="7" s="1"/>
  <c r="K90" i="7"/>
  <c r="L90" i="7" s="1"/>
  <c r="M90" i="7" s="1"/>
  <c r="O90" i="7" s="1"/>
  <c r="K91" i="7"/>
  <c r="L91" i="7" s="1"/>
  <c r="M91" i="7" s="1"/>
  <c r="O91" i="7" s="1"/>
  <c r="K92" i="7"/>
  <c r="L92" i="7" s="1"/>
  <c r="M92" i="7" s="1"/>
  <c r="O92" i="7" s="1"/>
  <c r="K93" i="7"/>
  <c r="L93" i="7" s="1"/>
  <c r="M93" i="7" s="1"/>
  <c r="O93" i="7" s="1"/>
  <c r="K94" i="7"/>
  <c r="L94" i="7" s="1"/>
  <c r="M94" i="7" s="1"/>
  <c r="O94" i="7" s="1"/>
  <c r="K95" i="7"/>
  <c r="L95" i="7" s="1"/>
  <c r="M95" i="7" s="1"/>
  <c r="O95" i="7" s="1"/>
  <c r="K96" i="7"/>
  <c r="L96" i="7" s="1"/>
  <c r="M96" i="7" s="1"/>
  <c r="O96" i="7" s="1"/>
  <c r="K97" i="7"/>
  <c r="L97" i="7" s="1"/>
  <c r="M97" i="7" s="1"/>
  <c r="O97" i="7" s="1"/>
  <c r="K98" i="7"/>
  <c r="L98" i="7" s="1"/>
  <c r="M98" i="7" s="1"/>
  <c r="O98" i="7" s="1"/>
  <c r="K99" i="7"/>
  <c r="L99" i="7" s="1"/>
  <c r="M99" i="7" s="1"/>
  <c r="O99" i="7" s="1"/>
  <c r="K100" i="7"/>
  <c r="L100" i="7" s="1"/>
  <c r="M100" i="7" s="1"/>
  <c r="O100" i="7" s="1"/>
  <c r="K101" i="7"/>
  <c r="L101" i="7" s="1"/>
  <c r="M101" i="7" s="1"/>
  <c r="O101" i="7" s="1"/>
  <c r="K102" i="7"/>
  <c r="L102" i="7" s="1"/>
  <c r="M102" i="7" s="1"/>
  <c r="O102" i="7" s="1"/>
  <c r="K103" i="7"/>
  <c r="L103" i="7" s="1"/>
  <c r="M103" i="7" s="1"/>
  <c r="O103" i="7" s="1"/>
  <c r="K104" i="7"/>
  <c r="L104" i="7" s="1"/>
  <c r="M104" i="7" s="1"/>
  <c r="O104" i="7" s="1"/>
  <c r="K105" i="7"/>
  <c r="L105" i="7" s="1"/>
  <c r="M105" i="7" s="1"/>
  <c r="O105" i="7" s="1"/>
  <c r="K106" i="7"/>
  <c r="L106" i="7" s="1"/>
  <c r="M106" i="7" s="1"/>
  <c r="O106" i="7" s="1"/>
  <c r="K107" i="7"/>
  <c r="L107" i="7" s="1"/>
  <c r="M107" i="7" s="1"/>
  <c r="O107" i="7" s="1"/>
  <c r="K108" i="7"/>
  <c r="L108" i="7" s="1"/>
  <c r="M108" i="7" s="1"/>
  <c r="O108" i="7" s="1"/>
  <c r="K109" i="7"/>
  <c r="L109" i="7" s="1"/>
  <c r="M109" i="7" s="1"/>
  <c r="O109" i="7" s="1"/>
  <c r="K110" i="7"/>
  <c r="L110" i="7" s="1"/>
  <c r="M110" i="7" s="1"/>
  <c r="O110" i="7" s="1"/>
  <c r="K111" i="7"/>
  <c r="L111" i="7" s="1"/>
  <c r="M111" i="7" s="1"/>
  <c r="O111" i="7" s="1"/>
  <c r="K112" i="7"/>
  <c r="L112" i="7" s="1"/>
  <c r="M112" i="7" s="1"/>
  <c r="O112" i="7" s="1"/>
  <c r="K113" i="7"/>
  <c r="L113" i="7" s="1"/>
  <c r="M113" i="7" s="1"/>
  <c r="O113" i="7" s="1"/>
  <c r="K114" i="7"/>
  <c r="L114" i="7" s="1"/>
  <c r="M114" i="7" s="1"/>
  <c r="O114" i="7" s="1"/>
  <c r="K115" i="7"/>
  <c r="L115" i="7" s="1"/>
  <c r="M115" i="7" s="1"/>
  <c r="O115" i="7" s="1"/>
  <c r="K116" i="7"/>
  <c r="L116" i="7" s="1"/>
  <c r="M116" i="7" s="1"/>
  <c r="O116" i="7" s="1"/>
  <c r="K117" i="7"/>
  <c r="L117" i="7" s="1"/>
  <c r="M117" i="7" s="1"/>
  <c r="O117" i="7" s="1"/>
  <c r="K118" i="7"/>
  <c r="L118" i="7" s="1"/>
  <c r="M118" i="7" s="1"/>
  <c r="O118" i="7" s="1"/>
  <c r="K119" i="7"/>
  <c r="L119" i="7" s="1"/>
  <c r="M119" i="7" s="1"/>
  <c r="O119" i="7" s="1"/>
  <c r="K120" i="7"/>
  <c r="L120" i="7" s="1"/>
  <c r="M120" i="7" s="1"/>
  <c r="O120" i="7" s="1"/>
  <c r="K121" i="7"/>
  <c r="L121" i="7" s="1"/>
  <c r="M121" i="7" s="1"/>
  <c r="O121" i="7" s="1"/>
  <c r="K122" i="7"/>
  <c r="L122" i="7" s="1"/>
  <c r="M122" i="7" s="1"/>
  <c r="O122" i="7" s="1"/>
  <c r="S10" i="7"/>
  <c r="T10" i="7" s="1"/>
  <c r="S11" i="7"/>
  <c r="T11" i="7" s="1"/>
  <c r="S12" i="7"/>
  <c r="T12" i="7" s="1"/>
  <c r="S13" i="7"/>
  <c r="U13" i="7" s="1"/>
  <c r="W13" i="7" s="1"/>
  <c r="S14" i="7"/>
  <c r="T14" i="7" s="1"/>
  <c r="S15" i="7"/>
  <c r="T15" i="7" s="1"/>
  <c r="S16" i="7"/>
  <c r="U16" i="7" s="1"/>
  <c r="W16" i="7" s="1"/>
  <c r="S17" i="7"/>
  <c r="T17" i="7" s="1"/>
  <c r="S18" i="7"/>
  <c r="T18" i="7" s="1"/>
  <c r="S19" i="7"/>
  <c r="U19" i="7" s="1"/>
  <c r="W19" i="7" s="1"/>
  <c r="S3" i="7"/>
  <c r="T3" i="7" s="1"/>
  <c r="S4" i="7"/>
  <c r="T4" i="7" s="1"/>
  <c r="S5" i="7"/>
  <c r="T5" i="7" s="1"/>
  <c r="S6" i="7"/>
  <c r="T6" i="7" s="1"/>
  <c r="S7" i="7"/>
  <c r="T7" i="7" s="1"/>
  <c r="S8" i="7"/>
  <c r="U8" i="7" s="1"/>
  <c r="W8" i="7" s="1"/>
  <c r="S9" i="7"/>
  <c r="T9" i="7" s="1"/>
  <c r="S2" i="7"/>
  <c r="T2" i="7" s="1"/>
  <c r="K10" i="7"/>
  <c r="L10" i="7" s="1"/>
  <c r="M10" i="7" s="1"/>
  <c r="O10" i="7" s="1"/>
  <c r="K11" i="7"/>
  <c r="L11" i="7" s="1"/>
  <c r="M11" i="7" s="1"/>
  <c r="O11" i="7" s="1"/>
  <c r="K12" i="7"/>
  <c r="L12" i="7" s="1"/>
  <c r="M12" i="7" s="1"/>
  <c r="O12" i="7" s="1"/>
  <c r="K3" i="7"/>
  <c r="L3" i="7" s="1"/>
  <c r="M3" i="7" s="1"/>
  <c r="O3" i="7" s="1"/>
  <c r="K4" i="7"/>
  <c r="L4" i="7" s="1"/>
  <c r="M4" i="7" s="1"/>
  <c r="O4" i="7" s="1"/>
  <c r="K5" i="7"/>
  <c r="L5" i="7" s="1"/>
  <c r="M5" i="7" s="1"/>
  <c r="O5" i="7" s="1"/>
  <c r="K6" i="7"/>
  <c r="L6" i="7" s="1"/>
  <c r="M6" i="7" s="1"/>
  <c r="O6" i="7" s="1"/>
  <c r="K7" i="7"/>
  <c r="L7" i="7" s="1"/>
  <c r="M7" i="7" s="1"/>
  <c r="O7" i="7" s="1"/>
  <c r="K8" i="7"/>
  <c r="L8" i="7" s="1"/>
  <c r="M8" i="7" s="1"/>
  <c r="O8" i="7" s="1"/>
  <c r="K9" i="7"/>
  <c r="L9" i="7" s="1"/>
  <c r="M9" i="7" s="1"/>
  <c r="O9" i="7" s="1"/>
  <c r="K2" i="7"/>
  <c r="L2" i="7" s="1"/>
  <c r="M2" i="7" s="1"/>
  <c r="O2" i="7" s="1"/>
  <c r="U11" i="7"/>
  <c r="W11" i="7" s="1"/>
  <c r="D24" i="5"/>
  <c r="D16" i="5" s="1"/>
  <c r="B24" i="5"/>
  <c r="B16" i="5" s="1"/>
  <c r="B12" i="5"/>
  <c r="D18" i="2"/>
  <c r="D18" i="1"/>
  <c r="AA2" i="7"/>
  <c r="AA3" i="7" s="1"/>
  <c r="D12" i="5"/>
  <c r="C12" i="5"/>
  <c r="C23" i="3"/>
  <c r="D23" i="2"/>
  <c r="D2" i="2"/>
  <c r="C18" i="3"/>
  <c r="T19" i="7" l="1"/>
  <c r="T38" i="7"/>
  <c r="U23" i="7"/>
  <c r="W23" i="7" s="1"/>
  <c r="U2" i="7"/>
  <c r="W2" i="7" s="1"/>
  <c r="T36" i="7"/>
  <c r="U4" i="7"/>
  <c r="W4" i="7" s="1"/>
  <c r="U43" i="7"/>
  <c r="W43" i="7" s="1"/>
  <c r="T40" i="7"/>
  <c r="T114" i="7"/>
  <c r="U111" i="7"/>
  <c r="W111" i="7" s="1"/>
  <c r="T98" i="7"/>
  <c r="T91" i="7"/>
  <c r="U88" i="7"/>
  <c r="W88" i="7" s="1"/>
  <c r="T78" i="7"/>
  <c r="U75" i="7"/>
  <c r="W75" i="7" s="1"/>
  <c r="T62" i="7"/>
  <c r="U59" i="7"/>
  <c r="W59" i="7" s="1"/>
  <c r="T46" i="7"/>
  <c r="U9" i="7"/>
  <c r="W9" i="7" s="1"/>
  <c r="U119" i="7"/>
  <c r="W119" i="7" s="1"/>
  <c r="U31" i="7"/>
  <c r="W31" i="7" s="1"/>
  <c r="T106" i="7"/>
  <c r="U103" i="7"/>
  <c r="W103" i="7" s="1"/>
  <c r="U83" i="7"/>
  <c r="W83" i="7" s="1"/>
  <c r="T70" i="7"/>
  <c r="U67" i="7"/>
  <c r="W67" i="7" s="1"/>
  <c r="T54" i="7"/>
  <c r="U51" i="7"/>
  <c r="W51" i="7" s="1"/>
  <c r="U3" i="7"/>
  <c r="W3" i="7" s="1"/>
  <c r="U92" i="7"/>
  <c r="W92" i="7" s="1"/>
  <c r="T16" i="7"/>
  <c r="T8" i="7"/>
  <c r="T13" i="7"/>
  <c r="U6" i="7"/>
  <c r="W6" i="7" s="1"/>
  <c r="U115" i="7"/>
  <c r="W115" i="7" s="1"/>
  <c r="T110" i="7"/>
  <c r="U107" i="7"/>
  <c r="W107" i="7" s="1"/>
  <c r="T102" i="7"/>
  <c r="U99" i="7"/>
  <c r="W99" i="7" s="1"/>
  <c r="T94" i="7"/>
  <c r="U87" i="7"/>
  <c r="W87" i="7" s="1"/>
  <c r="T82" i="7"/>
  <c r="U79" i="7"/>
  <c r="W79" i="7" s="1"/>
  <c r="T74" i="7"/>
  <c r="U71" i="7"/>
  <c r="W71" i="7" s="1"/>
  <c r="T66" i="7"/>
  <c r="U63" i="7"/>
  <c r="W63" i="7" s="1"/>
  <c r="T58" i="7"/>
  <c r="U55" i="7"/>
  <c r="W55" i="7" s="1"/>
  <c r="T50" i="7"/>
  <c r="U47" i="7"/>
  <c r="W47" i="7" s="1"/>
  <c r="T42" i="7"/>
  <c r="T35" i="7"/>
  <c r="U32" i="7"/>
  <c r="W32" i="7" s="1"/>
  <c r="U27" i="7"/>
  <c r="W27" i="7" s="1"/>
  <c r="T96" i="7"/>
  <c r="U18" i="7"/>
  <c r="W18" i="7" s="1"/>
  <c r="U14" i="7"/>
  <c r="W14" i="7" s="1"/>
  <c r="U17" i="7"/>
  <c r="W17" i="7" s="1"/>
  <c r="U120" i="7"/>
  <c r="W120" i="7" s="1"/>
  <c r="U116" i="7"/>
  <c r="W116" i="7" s="1"/>
  <c r="U95" i="7"/>
  <c r="W95" i="7" s="1"/>
  <c r="T90" i="7"/>
  <c r="U84" i="7"/>
  <c r="W84" i="7" s="1"/>
  <c r="U39" i="7"/>
  <c r="W39" i="7" s="1"/>
  <c r="T34" i="7"/>
  <c r="U28" i="7"/>
  <c r="W28" i="7" s="1"/>
  <c r="U24" i="7"/>
  <c r="W24" i="7" s="1"/>
  <c r="U20" i="7"/>
  <c r="W20" i="7" s="1"/>
  <c r="U10" i="7"/>
  <c r="W10" i="7" s="1"/>
  <c r="U5" i="7"/>
  <c r="W5" i="7" s="1"/>
  <c r="T122" i="7"/>
  <c r="T118" i="7"/>
  <c r="U112" i="7"/>
  <c r="W112" i="7" s="1"/>
  <c r="U108" i="7"/>
  <c r="W108" i="7" s="1"/>
  <c r="U104" i="7"/>
  <c r="W104" i="7" s="1"/>
  <c r="U100" i="7"/>
  <c r="W100" i="7" s="1"/>
  <c r="T86" i="7"/>
  <c r="U80" i="7"/>
  <c r="W80" i="7" s="1"/>
  <c r="U76" i="7"/>
  <c r="W76" i="7" s="1"/>
  <c r="U72" i="7"/>
  <c r="W72" i="7" s="1"/>
  <c r="U68" i="7"/>
  <c r="W68" i="7" s="1"/>
  <c r="U64" i="7"/>
  <c r="W64" i="7" s="1"/>
  <c r="U60" i="7"/>
  <c r="W60" i="7" s="1"/>
  <c r="U56" i="7"/>
  <c r="W56" i="7" s="1"/>
  <c r="U52" i="7"/>
  <c r="W52" i="7" s="1"/>
  <c r="U48" i="7"/>
  <c r="W48" i="7" s="1"/>
  <c r="U44" i="7"/>
  <c r="W44" i="7" s="1"/>
  <c r="T30" i="7"/>
  <c r="T26" i="7"/>
  <c r="T22" i="7"/>
  <c r="T121" i="7"/>
  <c r="U121" i="7"/>
  <c r="W121" i="7" s="1"/>
  <c r="T85" i="7"/>
  <c r="U85" i="7"/>
  <c r="W85" i="7" s="1"/>
  <c r="T113" i="7"/>
  <c r="U113" i="7"/>
  <c r="W113" i="7" s="1"/>
  <c r="T109" i="7"/>
  <c r="U109" i="7"/>
  <c r="W109" i="7" s="1"/>
  <c r="T105" i="7"/>
  <c r="U105" i="7"/>
  <c r="W105" i="7" s="1"/>
  <c r="T101" i="7"/>
  <c r="U101" i="7"/>
  <c r="W101" i="7" s="1"/>
  <c r="T97" i="7"/>
  <c r="U97" i="7"/>
  <c r="W97" i="7" s="1"/>
  <c r="T81" i="7"/>
  <c r="U81" i="7"/>
  <c r="W81" i="7" s="1"/>
  <c r="T77" i="7"/>
  <c r="U77" i="7"/>
  <c r="W77" i="7" s="1"/>
  <c r="T73" i="7"/>
  <c r="U73" i="7"/>
  <c r="W73" i="7" s="1"/>
  <c r="T69" i="7"/>
  <c r="U69" i="7"/>
  <c r="W69" i="7" s="1"/>
  <c r="T65" i="7"/>
  <c r="U65" i="7"/>
  <c r="W65" i="7" s="1"/>
  <c r="U12" i="7"/>
  <c r="W12" i="7" s="1"/>
  <c r="T117" i="7"/>
  <c r="U117" i="7"/>
  <c r="W117" i="7" s="1"/>
  <c r="U15" i="7"/>
  <c r="W15" i="7" s="1"/>
  <c r="U7" i="7"/>
  <c r="W7" i="7" s="1"/>
  <c r="T93" i="7"/>
  <c r="U93" i="7"/>
  <c r="W93" i="7" s="1"/>
  <c r="T89" i="7"/>
  <c r="U89" i="7"/>
  <c r="W89" i="7" s="1"/>
  <c r="U61" i="7"/>
  <c r="W61" i="7" s="1"/>
  <c r="U57" i="7"/>
  <c r="W57" i="7" s="1"/>
  <c r="U53" i="7"/>
  <c r="W53" i="7" s="1"/>
  <c r="U49" i="7"/>
  <c r="W49" i="7" s="1"/>
  <c r="U45" i="7"/>
  <c r="W45" i="7" s="1"/>
  <c r="U41" i="7"/>
  <c r="W41" i="7" s="1"/>
  <c r="U37" i="7"/>
  <c r="W37" i="7" s="1"/>
  <c r="U33" i="7"/>
  <c r="W33" i="7" s="1"/>
  <c r="U29" i="7"/>
  <c r="W29" i="7" s="1"/>
  <c r="U25" i="7"/>
  <c r="W25" i="7" s="1"/>
  <c r="U21" i="7"/>
  <c r="W21" i="7" s="1"/>
  <c r="G6" i="7"/>
  <c r="G92" i="7"/>
  <c r="G77" i="7"/>
  <c r="G45" i="7"/>
  <c r="G28" i="7"/>
  <c r="G18" i="7"/>
  <c r="G13" i="7"/>
  <c r="G114" i="7"/>
  <c r="G109" i="7"/>
  <c r="G105" i="7"/>
  <c r="G104" i="7"/>
  <c r="G94" i="7"/>
  <c r="G89" i="7"/>
  <c r="G88" i="7"/>
  <c r="G78" i="7"/>
  <c r="G73" i="7"/>
  <c r="G72" i="7"/>
  <c r="G62" i="7"/>
  <c r="G57" i="7"/>
  <c r="G56" i="7"/>
  <c r="G46" i="7"/>
  <c r="G41" i="7"/>
  <c r="G40" i="7"/>
  <c r="G30" i="7"/>
  <c r="G25" i="7"/>
  <c r="G24" i="7"/>
  <c r="G14" i="7"/>
  <c r="G9" i="7"/>
  <c r="G8" i="7"/>
  <c r="G112" i="7"/>
  <c r="G98" i="7"/>
  <c r="G60" i="7"/>
  <c r="G44" i="7"/>
  <c r="G34" i="7"/>
  <c r="G12" i="7"/>
  <c r="G121" i="7"/>
  <c r="G120" i="7"/>
  <c r="G110" i="7"/>
  <c r="G106" i="7"/>
  <c r="G101" i="7"/>
  <c r="G100" i="7"/>
  <c r="G90" i="7"/>
  <c r="G85" i="7"/>
  <c r="G84" i="7"/>
  <c r="G74" i="7"/>
  <c r="G69" i="7"/>
  <c r="G68" i="7"/>
  <c r="G58" i="7"/>
  <c r="G52" i="7"/>
  <c r="G42" i="7"/>
  <c r="G37" i="7"/>
  <c r="G26" i="7"/>
  <c r="G21" i="7"/>
  <c r="G20" i="7"/>
  <c r="G5" i="7"/>
  <c r="G113" i="7"/>
  <c r="G93" i="7"/>
  <c r="G82" i="7"/>
  <c r="G76" i="7"/>
  <c r="G66" i="7"/>
  <c r="G61" i="7"/>
  <c r="G50" i="7"/>
  <c r="G29" i="7"/>
  <c r="G122" i="7"/>
  <c r="G117" i="7"/>
  <c r="G116" i="7"/>
  <c r="G102" i="7"/>
  <c r="G97" i="7"/>
  <c r="G96" i="7"/>
  <c r="G86" i="7"/>
  <c r="G81" i="7"/>
  <c r="G80" i="7"/>
  <c r="G70" i="7"/>
  <c r="G65" i="7"/>
  <c r="G64" i="7"/>
  <c r="G54" i="7"/>
  <c r="G49" i="7"/>
  <c r="G48" i="7"/>
  <c r="G38" i="7"/>
  <c r="G33" i="7"/>
  <c r="G32" i="7"/>
  <c r="G22" i="7"/>
  <c r="G17" i="7"/>
  <c r="G16" i="7"/>
  <c r="E111" i="7"/>
  <c r="E95" i="7"/>
  <c r="E79" i="7"/>
  <c r="E63" i="7"/>
  <c r="E47" i="7"/>
  <c r="E2" i="7"/>
  <c r="E107" i="7"/>
  <c r="E91" i="7"/>
  <c r="E75" i="7"/>
  <c r="E59" i="7"/>
  <c r="E119" i="7"/>
  <c r="E103" i="7"/>
  <c r="E87" i="7"/>
  <c r="E71" i="7"/>
  <c r="E55" i="7"/>
  <c r="E115" i="7"/>
  <c r="E108" i="7"/>
  <c r="E99" i="7"/>
  <c r="E83" i="7"/>
  <c r="E67" i="7"/>
  <c r="E51" i="7"/>
  <c r="G53" i="7"/>
  <c r="G118" i="7"/>
  <c r="G43" i="7"/>
  <c r="G39" i="7"/>
  <c r="G35" i="7"/>
  <c r="G31" i="7"/>
  <c r="G27" i="7"/>
  <c r="G23" i="7"/>
  <c r="G19" i="7"/>
  <c r="G15" i="7"/>
  <c r="G11" i="7"/>
  <c r="G10" i="7"/>
  <c r="G7" i="7"/>
  <c r="G3" i="7"/>
  <c r="G4" i="7"/>
  <c r="G36" i="7"/>
  <c r="B14" i="5"/>
  <c r="C14" i="5"/>
  <c r="D14" i="5"/>
  <c r="C17" i="5" l="1"/>
  <c r="C22" i="5" s="1"/>
  <c r="G108" i="7"/>
  <c r="D17" i="5"/>
  <c r="D22" i="5" s="1"/>
  <c r="G71" i="7"/>
  <c r="G83" i="7"/>
  <c r="G103" i="7"/>
  <c r="G75" i="7"/>
  <c r="G107" i="7"/>
  <c r="B17" i="5"/>
  <c r="B22" i="5" s="1"/>
  <c r="G63" i="7"/>
  <c r="G95" i="7"/>
  <c r="G51" i="7"/>
  <c r="G55" i="7"/>
  <c r="G87" i="7"/>
  <c r="G59" i="7"/>
  <c r="G91" i="7"/>
  <c r="G67" i="7"/>
  <c r="G99" i="7"/>
  <c r="G115" i="7"/>
  <c r="G119" i="7"/>
  <c r="G2" i="7"/>
  <c r="G47" i="7"/>
  <c r="G79" i="7"/>
  <c r="G111" i="7"/>
</calcChain>
</file>

<file path=xl/sharedStrings.xml><?xml version="1.0" encoding="utf-8"?>
<sst xmlns="http://schemas.openxmlformats.org/spreadsheetml/2006/main" count="181" uniqueCount="78">
  <si>
    <t>CORN</t>
  </si>
  <si>
    <t>Per Acre</t>
  </si>
  <si>
    <t>Notes:</t>
  </si>
  <si>
    <t xml:space="preserve">  Market Yield</t>
  </si>
  <si>
    <t>HARD RED SPRING WHEAT</t>
  </si>
  <si>
    <t>Salinity</t>
  </si>
  <si>
    <t xml:space="preserve">  Market Price</t>
  </si>
  <si>
    <t>Market Revenue</t>
  </si>
  <si>
    <t>DIRECT COSTS</t>
  </si>
  <si>
    <t xml:space="preserve"> </t>
  </si>
  <si>
    <t xml:space="preserve"> -Seed</t>
  </si>
  <si>
    <t xml:space="preserve"> -Herbicides</t>
  </si>
  <si>
    <t>SOYBEANS</t>
  </si>
  <si>
    <t xml:space="preserve"> -Fungicides</t>
  </si>
  <si>
    <t xml:space="preserve"> -Insecticides</t>
  </si>
  <si>
    <t xml:space="preserve"> -Fertilizer</t>
  </si>
  <si>
    <t xml:space="preserve"> -Crop Insurance</t>
  </si>
  <si>
    <t xml:space="preserve"> -Fuel &amp; Lubrication</t>
  </si>
  <si>
    <t xml:space="preserve"> -Repairs</t>
  </si>
  <si>
    <t xml:space="preserve"> -Drying</t>
  </si>
  <si>
    <t xml:space="preserve"> -Miscellaneous</t>
  </si>
  <si>
    <t xml:space="preserve"> -Operating Interest</t>
  </si>
  <si>
    <t>SUM OF LISTED DIRECT COSTS</t>
  </si>
  <si>
    <t>Cost includes $8 for inoculant and fungicide seed treatment</t>
  </si>
  <si>
    <t>Soybean aphid and/or spider mite insecticide</t>
  </si>
  <si>
    <t>INDIRECT (FIXED) COSTS</t>
  </si>
  <si>
    <t xml:space="preserve"> -Misc. Overhead</t>
  </si>
  <si>
    <t xml:space="preserve"> -Machinery Depreciation</t>
  </si>
  <si>
    <t xml:space="preserve"> -Machinery Investment</t>
  </si>
  <si>
    <t xml:space="preserve"> -Land Charge</t>
  </si>
  <si>
    <t>SUM OF LISTED INDIRECT COSTS</t>
  </si>
  <si>
    <t>SUM OF ALL LISTED COSTS</t>
  </si>
  <si>
    <t>RETURN TO LABOR &amp; MGMT</t>
  </si>
  <si>
    <t>LISTED COSTS PER BUDGET UNIT</t>
  </si>
  <si>
    <t>(bu) :</t>
  </si>
  <si>
    <t xml:space="preserve"> -Direct Costs</t>
  </si>
  <si>
    <t xml:space="preserve"> -Indirect Costs</t>
  </si>
  <si>
    <t xml:space="preserve"> -Total Listed Costs</t>
  </si>
  <si>
    <t>Developed by: David Ripplinger, NDSU Extension Service</t>
  </si>
  <si>
    <t xml:space="preserve">The salinity tool is intented to help illustrate the impact of soil salinity on crop yields, revenue, expenses, and returns.    </t>
  </si>
  <si>
    <t>Adjust the salinity level (measured in decisiemens per meter) by entering values in cell B2 in the "Salinity Calculator" worksheet.</t>
  </si>
  <si>
    <t>**NDSU and its entities makes no warranties, either expressed or implied, concerning this program.**</t>
  </si>
  <si>
    <t>References</t>
  </si>
  <si>
    <t>The North Dakota Soil Salinity Tool continues to be developed.  Please contact David Ripplinger at david.ripplinger@ndsu.edu to provide comments on the tool.</t>
  </si>
  <si>
    <t>Baseline</t>
  </si>
  <si>
    <t>Corn</t>
  </si>
  <si>
    <t>Soybean</t>
  </si>
  <si>
    <t>Wheat</t>
  </si>
  <si>
    <t>Price (adjustable)</t>
  </si>
  <si>
    <t>Yield (adjustable)</t>
  </si>
  <si>
    <t xml:space="preserve">Salinity-Adjusted </t>
  </si>
  <si>
    <t>Price</t>
  </si>
  <si>
    <t>Yield</t>
  </si>
  <si>
    <t>Revenue</t>
  </si>
  <si>
    <t>Direct Costs</t>
  </si>
  <si>
    <t>Cash Returns</t>
  </si>
  <si>
    <t>Other than Land</t>
  </si>
  <si>
    <t>Land</t>
  </si>
  <si>
    <t>Returns to Labor and Management</t>
  </si>
  <si>
    <t>Relative Yield</t>
  </si>
  <si>
    <t>Actual Yield</t>
  </si>
  <si>
    <t>Cash Costs</t>
  </si>
  <si>
    <t>Yield %</t>
  </si>
  <si>
    <t>ROVC</t>
  </si>
  <si>
    <r>
      <t>Swenson, Andrew. "Projected 2019 Crop Budgets South Eastern North Dakota." </t>
    </r>
    <r>
      <rPr>
        <i/>
        <sz val="10"/>
        <color rgb="FF222222"/>
        <rFont val="Arial"/>
      </rPr>
      <t>Farm Management Planning Guide. North Dakota State University Extension Service, Fargo, ND</t>
    </r>
    <r>
      <rPr>
        <sz val="10"/>
        <color rgb="FF222222"/>
        <rFont val="Arial"/>
      </rPr>
      <t> (2018).</t>
    </r>
  </si>
  <si>
    <t>Franzen, David W. "North Dakota Fertilizer Recommendation: Tables and Equations." (2018).</t>
  </si>
  <si>
    <t xml:space="preserve">Costs cents per pound N </t>
  </si>
  <si>
    <t xml:space="preserve">Wheat price </t>
  </si>
  <si>
    <t xml:space="preserve">$3 </t>
  </si>
  <si>
    <t>Low productivity</t>
  </si>
  <si>
    <t>High Productivity</t>
  </si>
  <si>
    <t>Gross N</t>
  </si>
  <si>
    <t>N Credits</t>
  </si>
  <si>
    <t>Price of N (¢/lb)</t>
  </si>
  <si>
    <t>North Dakota Soil Salinity Tool Version 4.0 (2.19.19)</t>
  </si>
  <si>
    <t xml:space="preserve">The tool relies upon salinity yield response research summarized by FAO;  fertilizer application rates, and NDSU Crop Budgets for the SE District, eastern North Dakota. </t>
  </si>
  <si>
    <t>Threshold (mmhos/cm)</t>
  </si>
  <si>
    <t>Slope (% Yield decline)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</si>
</sst>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_(* #,##0_);_(* \(#,##0\);_(* &quot;-&quot;??_);_(@_)"/>
  </numFmts>
  <fonts count="29">
    <font>
      <sz val="11"/>
      <color rgb="FF000000"/>
      <name val="Calibri"/>
    </font>
    <font>
      <sz val="11"/>
      <name val="Calibri"/>
    </font>
    <font>
      <sz val="10"/>
      <name val="Arial"/>
    </font>
    <font>
      <b/>
      <u/>
      <sz val="10"/>
      <name val="Arial"/>
    </font>
    <font>
      <u/>
      <sz val="11"/>
      <color rgb="FF000000"/>
      <name val="Calibri"/>
    </font>
    <font>
      <sz val="10"/>
      <color rgb="FF222222"/>
      <name val="Arial"/>
    </font>
    <font>
      <sz val="12"/>
      <name val="Calibri"/>
    </font>
    <font>
      <i/>
      <sz val="10"/>
      <color rgb="FF22222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u/>
      <sz val="11"/>
      <color theme="10"/>
      <name val="Calibri"/>
    </font>
    <font>
      <u/>
      <sz val="11"/>
      <color theme="11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8"/>
      <color rgb="FF000000"/>
      <name val="Calibri"/>
      <family val="2"/>
    </font>
    <font>
      <i/>
      <sz val="11"/>
      <color rgb="FF000000"/>
      <name val="Calibri"/>
      <family val="2"/>
    </font>
    <font>
      <i/>
      <sz val="8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u/>
      <sz val="12"/>
      <name val="Calibri"/>
      <family val="2"/>
    </font>
    <font>
      <b/>
      <sz val="12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2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/>
    <xf numFmtId="2" fontId="0" fillId="0" borderId="0" xfId="0" applyNumberFormat="1" applyFont="1"/>
    <xf numFmtId="2" fontId="0" fillId="2" borderId="0" xfId="0" applyNumberFormat="1" applyFont="1" applyFill="1" applyBorder="1"/>
    <xf numFmtId="2" fontId="0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44" fontId="0" fillId="0" borderId="0" xfId="0" applyNumberFormat="1" applyFont="1"/>
    <xf numFmtId="0" fontId="2" fillId="0" borderId="0" xfId="1"/>
    <xf numFmtId="0" fontId="2" fillId="0" borderId="0" xfId="1" quotePrefix="1"/>
    <xf numFmtId="2" fontId="2" fillId="0" borderId="0" xfId="1" applyNumberFormat="1"/>
    <xf numFmtId="0" fontId="9" fillId="0" borderId="0" xfId="1" applyFont="1"/>
    <xf numFmtId="2" fontId="10" fillId="0" borderId="0" xfId="1" applyNumberFormat="1" applyFont="1" applyFill="1" applyProtection="1">
      <protection locked="0"/>
    </xf>
    <xf numFmtId="2" fontId="10" fillId="0" borderId="0" xfId="1" applyNumberFormat="1" applyFont="1" applyFill="1" applyBorder="1" applyProtection="1">
      <protection locked="0"/>
    </xf>
    <xf numFmtId="0" fontId="10" fillId="0" borderId="0" xfId="1" applyFont="1" applyProtection="1">
      <protection locked="0"/>
    </xf>
    <xf numFmtId="2" fontId="10" fillId="0" borderId="0" xfId="1" applyNumberFormat="1" applyFont="1" applyProtection="1">
      <protection locked="0"/>
    </xf>
    <xf numFmtId="2" fontId="10" fillId="0" borderId="0" xfId="1" applyNumberFormat="1" applyFont="1" applyBorder="1" applyProtection="1">
      <protection locked="0"/>
    </xf>
    <xf numFmtId="0" fontId="2" fillId="0" borderId="0" xfId="1" applyAlignment="1" applyProtection="1">
      <alignment horizontal="right"/>
      <protection locked="0"/>
    </xf>
    <xf numFmtId="2" fontId="2" fillId="0" borderId="0" xfId="1" applyNumberFormat="1" applyAlignment="1">
      <alignment horizontal="center"/>
    </xf>
    <xf numFmtId="0" fontId="2" fillId="0" borderId="0" xfId="1"/>
    <xf numFmtId="0" fontId="2" fillId="0" borderId="0" xfId="1" quotePrefix="1"/>
    <xf numFmtId="2" fontId="2" fillId="0" borderId="0" xfId="1" applyNumberFormat="1"/>
    <xf numFmtId="0" fontId="9" fillId="0" borderId="0" xfId="1" applyFont="1"/>
    <xf numFmtId="2" fontId="10" fillId="0" borderId="0" xfId="1" applyNumberFormat="1" applyFont="1" applyFill="1" applyProtection="1">
      <protection locked="0"/>
    </xf>
    <xf numFmtId="2" fontId="10" fillId="0" borderId="0" xfId="1" applyNumberFormat="1" applyFont="1" applyFill="1" applyBorder="1" applyProtection="1">
      <protection locked="0"/>
    </xf>
    <xf numFmtId="0" fontId="10" fillId="0" borderId="0" xfId="1" applyFont="1" applyProtection="1">
      <protection locked="0"/>
    </xf>
    <xf numFmtId="2" fontId="10" fillId="0" borderId="0" xfId="1" applyNumberFormat="1" applyFont="1" applyProtection="1">
      <protection locked="0"/>
    </xf>
    <xf numFmtId="2" fontId="10" fillId="0" borderId="0" xfId="1" applyNumberFormat="1" applyFont="1" applyBorder="1" applyProtection="1">
      <protection locked="0"/>
    </xf>
    <xf numFmtId="0" fontId="2" fillId="0" borderId="0" xfId="1" applyAlignment="1" applyProtection="1">
      <alignment horizontal="right"/>
      <protection locked="0"/>
    </xf>
    <xf numFmtId="2" fontId="2" fillId="0" borderId="0" xfId="1" applyNumberFormat="1" applyAlignment="1">
      <alignment horizontal="center"/>
    </xf>
    <xf numFmtId="0" fontId="2" fillId="0" borderId="0" xfId="1"/>
    <xf numFmtId="0" fontId="2" fillId="0" borderId="0" xfId="1" quotePrefix="1"/>
    <xf numFmtId="2" fontId="2" fillId="0" borderId="0" xfId="1" applyNumberFormat="1"/>
    <xf numFmtId="0" fontId="9" fillId="0" borderId="0" xfId="1" applyFont="1"/>
    <xf numFmtId="2" fontId="10" fillId="0" borderId="0" xfId="1" applyNumberFormat="1" applyFont="1" applyFill="1" applyProtection="1">
      <protection locked="0"/>
    </xf>
    <xf numFmtId="2" fontId="10" fillId="0" borderId="0" xfId="1" applyNumberFormat="1" applyFont="1" applyFill="1" applyBorder="1" applyProtection="1">
      <protection locked="0"/>
    </xf>
    <xf numFmtId="0" fontId="10" fillId="0" borderId="0" xfId="1" applyFont="1" applyProtection="1">
      <protection locked="0"/>
    </xf>
    <xf numFmtId="2" fontId="10" fillId="0" borderId="0" xfId="1" applyNumberFormat="1" applyFont="1" applyProtection="1">
      <protection locked="0"/>
    </xf>
    <xf numFmtId="2" fontId="10" fillId="0" borderId="0" xfId="1" applyNumberFormat="1" applyFont="1" applyBorder="1" applyProtection="1">
      <protection locked="0"/>
    </xf>
    <xf numFmtId="0" fontId="2" fillId="0" borderId="0" xfId="1" applyAlignment="1" applyProtection="1">
      <alignment horizontal="right"/>
      <protection locked="0"/>
    </xf>
    <xf numFmtId="2" fontId="2" fillId="0" borderId="0" xfId="1" applyNumberFormat="1" applyAlignment="1">
      <alignment horizontal="center"/>
    </xf>
    <xf numFmtId="165" fontId="6" fillId="2" borderId="0" xfId="0" applyNumberFormat="1" applyFont="1" applyFill="1" applyBorder="1"/>
    <xf numFmtId="0" fontId="15" fillId="0" borderId="0" xfId="0" applyFont="1" applyAlignment="1">
      <alignment horizontal="left" vertical="center" indent="12"/>
    </xf>
    <xf numFmtId="0" fontId="14" fillId="0" borderId="1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 indent="3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 indent="2"/>
    </xf>
    <xf numFmtId="0" fontId="16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6" fontId="17" fillId="0" borderId="0" xfId="0" applyNumberFormat="1" applyFont="1" applyAlignment="1">
      <alignment horizontal="left" vertical="center" wrapText="1" indent="3"/>
    </xf>
    <xf numFmtId="6" fontId="17" fillId="0" borderId="5" xfId="0" applyNumberFormat="1" applyFont="1" applyBorder="1" applyAlignment="1">
      <alignment horizontal="left" vertical="center" wrapText="1" indent="3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top" wrapText="1"/>
    </xf>
    <xf numFmtId="0" fontId="18" fillId="0" borderId="2" xfId="0" applyFont="1" applyBorder="1" applyAlignment="1">
      <alignment horizontal="left" vertical="center" wrapText="1" indent="1"/>
    </xf>
    <xf numFmtId="0" fontId="17" fillId="0" borderId="0" xfId="0" applyFont="1" applyAlignment="1">
      <alignment horizontal="center" vertical="center" wrapText="1"/>
    </xf>
    <xf numFmtId="6" fontId="17" fillId="0" borderId="0" xfId="0" applyNumberFormat="1" applyFont="1" applyAlignment="1">
      <alignment horizontal="center" vertical="center" wrapText="1"/>
    </xf>
    <xf numFmtId="6" fontId="17" fillId="0" borderId="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 indent="1"/>
    </xf>
    <xf numFmtId="0" fontId="22" fillId="0" borderId="0" xfId="0" applyFont="1" applyAlignment="1">
      <alignment horizontal="center" vertical="center" wrapText="1"/>
    </xf>
    <xf numFmtId="6" fontId="20" fillId="0" borderId="0" xfId="0" applyNumberFormat="1" applyFont="1" applyAlignment="1">
      <alignment horizontal="center" vertical="center" wrapText="1"/>
    </xf>
    <xf numFmtId="6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 indent="1"/>
    </xf>
    <xf numFmtId="0" fontId="17" fillId="0" borderId="14" xfId="0" applyFont="1" applyBorder="1" applyAlignment="1">
      <alignment vertical="center" wrapText="1"/>
    </xf>
    <xf numFmtId="0" fontId="15" fillId="0" borderId="0" xfId="0" applyFont="1" applyAlignment="1"/>
    <xf numFmtId="0" fontId="17" fillId="0" borderId="2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vertical="center" wrapText="1"/>
    </xf>
    <xf numFmtId="0" fontId="23" fillId="2" borderId="0" xfId="0" applyFont="1" applyFill="1" applyBorder="1"/>
    <xf numFmtId="166" fontId="0" fillId="0" borderId="0" xfId="7" applyNumberFormat="1" applyFont="1" applyAlignment="1"/>
    <xf numFmtId="166" fontId="16" fillId="0" borderId="0" xfId="7" applyNumberFormat="1" applyFont="1" applyAlignment="1">
      <alignment horizontal="right" vertical="center" indent="4"/>
    </xf>
    <xf numFmtId="166" fontId="16" fillId="0" borderId="0" xfId="7" applyNumberFormat="1" applyFont="1" applyAlignment="1">
      <alignment horizontal="left" vertical="center" indent="15"/>
    </xf>
    <xf numFmtId="166" fontId="16" fillId="0" borderId="0" xfId="7" applyNumberFormat="1" applyFont="1" applyAlignment="1"/>
    <xf numFmtId="0" fontId="23" fillId="5" borderId="0" xfId="0" applyFont="1" applyFill="1" applyBorder="1"/>
    <xf numFmtId="0" fontId="24" fillId="6" borderId="0" xfId="0" applyFont="1" applyFill="1" applyAlignment="1">
      <alignment vertical="center"/>
    </xf>
    <xf numFmtId="0" fontId="24" fillId="6" borderId="0" xfId="0" applyFont="1" applyFill="1" applyAlignment="1"/>
    <xf numFmtId="0" fontId="25" fillId="0" borderId="0" xfId="0" applyFont="1" applyAlignment="1"/>
    <xf numFmtId="0" fontId="23" fillId="3" borderId="15" xfId="0" applyFont="1" applyFill="1" applyBorder="1" applyAlignment="1" applyProtection="1">
      <protection locked="0"/>
    </xf>
    <xf numFmtId="0" fontId="23" fillId="3" borderId="16" xfId="0" applyFont="1" applyFill="1" applyBorder="1" applyAlignment="1" applyProtection="1">
      <protection locked="0"/>
    </xf>
    <xf numFmtId="0" fontId="23" fillId="6" borderId="0" xfId="0" applyFont="1" applyFill="1" applyBorder="1" applyAlignment="1"/>
    <xf numFmtId="0" fontId="23" fillId="3" borderId="17" xfId="0" applyFont="1" applyFill="1" applyBorder="1" applyAlignment="1" applyProtection="1">
      <protection locked="0"/>
    </xf>
    <xf numFmtId="2" fontId="23" fillId="2" borderId="0" xfId="0" applyNumberFormat="1" applyFont="1" applyFill="1" applyBorder="1"/>
    <xf numFmtId="0" fontId="23" fillId="2" borderId="0" xfId="0" applyFont="1" applyFill="1" applyBorder="1" applyAlignment="1">
      <alignment horizontal="center"/>
    </xf>
    <xf numFmtId="164" fontId="23" fillId="3" borderId="1" xfId="0" applyNumberFormat="1" applyFont="1" applyFill="1" applyBorder="1" applyProtection="1">
      <protection locked="0"/>
    </xf>
    <xf numFmtId="164" fontId="23" fillId="3" borderId="2" xfId="0" applyNumberFormat="1" applyFont="1" applyFill="1" applyBorder="1" applyProtection="1">
      <protection locked="0"/>
    </xf>
    <xf numFmtId="164" fontId="23" fillId="3" borderId="3" xfId="0" applyNumberFormat="1" applyFont="1" applyFill="1" applyBorder="1" applyProtection="1">
      <protection locked="0"/>
    </xf>
    <xf numFmtId="0" fontId="23" fillId="3" borderId="4" xfId="0" applyFont="1" applyFill="1" applyBorder="1" applyProtection="1">
      <protection locked="0"/>
    </xf>
    <xf numFmtId="0" fontId="23" fillId="3" borderId="5" xfId="0" applyFont="1" applyFill="1" applyBorder="1" applyProtection="1">
      <protection locked="0"/>
    </xf>
    <xf numFmtId="0" fontId="23" fillId="3" borderId="6" xfId="0" applyFont="1" applyFill="1" applyBorder="1" applyProtection="1">
      <protection locked="0"/>
    </xf>
    <xf numFmtId="164" fontId="23" fillId="2" borderId="0" xfId="0" applyNumberFormat="1" applyFont="1" applyFill="1" applyBorder="1"/>
    <xf numFmtId="1" fontId="23" fillId="2" borderId="0" xfId="0" applyNumberFormat="1" applyFont="1" applyFill="1" applyBorder="1"/>
    <xf numFmtId="0" fontId="23" fillId="2" borderId="7" xfId="0" applyFont="1" applyFill="1" applyBorder="1"/>
    <xf numFmtId="164" fontId="23" fillId="2" borderId="7" xfId="0" applyNumberFormat="1" applyFont="1" applyFill="1" applyBorder="1"/>
    <xf numFmtId="0" fontId="23" fillId="2" borderId="7" xfId="0" applyFont="1" applyFill="1" applyBorder="1" applyAlignment="1">
      <alignment wrapText="1"/>
    </xf>
    <xf numFmtId="0" fontId="25" fillId="6" borderId="0" xfId="0" applyFont="1" applyFill="1" applyAlignment="1"/>
    <xf numFmtId="0" fontId="8" fillId="2" borderId="0" xfId="0" applyFont="1" applyFill="1" applyBorder="1"/>
    <xf numFmtId="0" fontId="28" fillId="2" borderId="0" xfId="0" applyFont="1" applyFill="1" applyBorder="1"/>
    <xf numFmtId="0" fontId="28" fillId="2" borderId="0" xfId="0" applyFont="1" applyFill="1" applyBorder="1" applyAlignment="1">
      <alignment horizontal="center" wrapText="1"/>
    </xf>
    <xf numFmtId="0" fontId="28" fillId="4" borderId="8" xfId="0" applyFont="1" applyFill="1" applyBorder="1" applyAlignment="1">
      <alignment horizontal="center"/>
    </xf>
    <xf numFmtId="9" fontId="28" fillId="4" borderId="9" xfId="8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/>
    </xf>
    <xf numFmtId="9" fontId="28" fillId="4" borderId="11" xfId="8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9" fontId="28" fillId="4" borderId="13" xfId="8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3" fillId="0" borderId="0" xfId="0" applyFont="1" applyBorder="1"/>
    <xf numFmtId="0" fontId="20" fillId="0" borderId="14" xfId="0" applyFont="1" applyBorder="1" applyAlignment="1">
      <alignment horizontal="left" vertical="center" wrapText="1" indent="13"/>
    </xf>
    <xf numFmtId="0" fontId="17" fillId="0" borderId="14" xfId="0" applyFont="1" applyBorder="1" applyAlignment="1">
      <alignment horizontal="left" vertical="center" wrapText="1" indent="13"/>
    </xf>
    <xf numFmtId="0" fontId="15" fillId="0" borderId="0" xfId="0" applyFont="1" applyAlignment="1">
      <alignment horizontal="center" vertical="center" wrapText="1"/>
    </xf>
  </cellXfs>
  <cellStyles count="9">
    <cellStyle name="Comma" xfId="7" builtinId="3"/>
    <cellStyle name="Comma 2" xfId="2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 2" xfId="1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Salinity Yield Response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183968075419101"/>
          <c:y val="0.15868603519059399"/>
          <c:w val="0.74350045530023001"/>
          <c:h val="0.505913841164777"/>
        </c:manualLayout>
      </c:layout>
      <c:scatterChart>
        <c:scatterStyle val="lineMarker"/>
        <c:varyColors val="0"/>
        <c:ser>
          <c:idx val="3"/>
          <c:order val="0"/>
          <c:tx>
            <c:v/>
          </c:tx>
          <c:spPr>
            <a:ln w="19050">
              <a:noFill/>
            </a:ln>
          </c:spPr>
          <c:marker>
            <c:symbol val="none"/>
          </c:marker>
          <c:errBars>
            <c:errDir val="y"/>
            <c:errBarType val="both"/>
            <c:errValType val="percentage"/>
            <c:noEndCap val="0"/>
            <c:val val="100"/>
            <c:spPr>
              <a:ln w="38100">
                <a:solidFill>
                  <a:schemeClr val="tx1"/>
                </a:solidFill>
                <a:prstDash val="dash"/>
              </a:ln>
            </c:spPr>
          </c:errBars>
          <c:errBars>
            <c:errDir val="x"/>
            <c:errBarType val="both"/>
            <c:errValType val="percentage"/>
            <c:noEndCap val="1"/>
            <c:val val="0"/>
          </c:errBars>
          <c:xVal>
            <c:numRef>
              <c:f>'Salinity Calculator'!$B$2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9B3-4D9C-A3E1-05725217FBDC}"/>
            </c:ext>
          </c:extLst>
        </c:ser>
        <c:ser>
          <c:idx val="1"/>
          <c:order val="1"/>
          <c:tx>
            <c:strRef>
              <c:f>'Saline-Revenue Data'!$Q$1</c:f>
              <c:strCache>
                <c:ptCount val="1"/>
                <c:pt idx="0">
                  <c:v>Wheat</c:v>
                </c:pt>
              </c:strCache>
            </c:strRef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'Saline-Revenue Data'!$R$2:$R$190</c:f>
              <c:numCache>
                <c:formatCode>General</c:formatCode>
                <c:ptCount val="18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3.69999999999999</c:v>
                </c:pt>
                <c:pt idx="38">
                  <c:v>3.7999999999999901</c:v>
                </c:pt>
                <c:pt idx="39">
                  <c:v>3.8999999999999901</c:v>
                </c:pt>
                <c:pt idx="40">
                  <c:v>3.9999999999999898</c:v>
                </c:pt>
                <c:pt idx="41">
                  <c:v>4.0999999999999899</c:v>
                </c:pt>
                <c:pt idx="42">
                  <c:v>4.1999999999999904</c:v>
                </c:pt>
                <c:pt idx="43">
                  <c:v>4.2999999999999901</c:v>
                </c:pt>
                <c:pt idx="44">
                  <c:v>4.3999999999999897</c:v>
                </c:pt>
                <c:pt idx="45">
                  <c:v>4.4999999999999902</c:v>
                </c:pt>
                <c:pt idx="46">
                  <c:v>4.5999999999999899</c:v>
                </c:pt>
                <c:pt idx="47">
                  <c:v>4.6999999999999904</c:v>
                </c:pt>
                <c:pt idx="48">
                  <c:v>4.7999999999999901</c:v>
                </c:pt>
                <c:pt idx="49">
                  <c:v>4.8999999999999897</c:v>
                </c:pt>
                <c:pt idx="50">
                  <c:v>4.9999999999999902</c:v>
                </c:pt>
                <c:pt idx="51">
                  <c:v>5.0999999999999899</c:v>
                </c:pt>
                <c:pt idx="52">
                  <c:v>5.1999999999999904</c:v>
                </c:pt>
                <c:pt idx="53">
                  <c:v>5.2999999999999901</c:v>
                </c:pt>
                <c:pt idx="54">
                  <c:v>5.3999999999999897</c:v>
                </c:pt>
                <c:pt idx="55">
                  <c:v>5.4999999999999902</c:v>
                </c:pt>
                <c:pt idx="56">
                  <c:v>5.5999999999999899</c:v>
                </c:pt>
                <c:pt idx="57">
                  <c:v>5.6999999999999904</c:v>
                </c:pt>
                <c:pt idx="58">
                  <c:v>5.7999999999999901</c:v>
                </c:pt>
                <c:pt idx="59">
                  <c:v>5.8999999999999897</c:v>
                </c:pt>
                <c:pt idx="60">
                  <c:v>5.9999999999999902</c:v>
                </c:pt>
                <c:pt idx="61">
                  <c:v>6.0999999999999899</c:v>
                </c:pt>
                <c:pt idx="62">
                  <c:v>6.1999999999999904</c:v>
                </c:pt>
                <c:pt idx="63">
                  <c:v>6.2999999999999901</c:v>
                </c:pt>
                <c:pt idx="64">
                  <c:v>6.3999999999999897</c:v>
                </c:pt>
                <c:pt idx="65">
                  <c:v>6.4999999999999796</c:v>
                </c:pt>
                <c:pt idx="66">
                  <c:v>6.5999999999999801</c:v>
                </c:pt>
                <c:pt idx="67">
                  <c:v>6.6999999999999797</c:v>
                </c:pt>
                <c:pt idx="68">
                  <c:v>6.7999999999999803</c:v>
                </c:pt>
                <c:pt idx="69">
                  <c:v>6.8999999999999799</c:v>
                </c:pt>
                <c:pt idx="70">
                  <c:v>6.9999999999999796</c:v>
                </c:pt>
                <c:pt idx="71">
                  <c:v>7.0999999999999801</c:v>
                </c:pt>
                <c:pt idx="72">
                  <c:v>7.1999999999999797</c:v>
                </c:pt>
                <c:pt idx="73">
                  <c:v>7.2999999999999803</c:v>
                </c:pt>
                <c:pt idx="74">
                  <c:v>7.3999999999999799</c:v>
                </c:pt>
                <c:pt idx="75">
                  <c:v>7.4999999999999796</c:v>
                </c:pt>
                <c:pt idx="76">
                  <c:v>7.5999999999999801</c:v>
                </c:pt>
                <c:pt idx="77">
                  <c:v>7.6999999999999797</c:v>
                </c:pt>
                <c:pt idx="78">
                  <c:v>7.7999999999999803</c:v>
                </c:pt>
                <c:pt idx="79">
                  <c:v>7.8999999999999799</c:v>
                </c:pt>
                <c:pt idx="80">
                  <c:v>7.9999999999999796</c:v>
                </c:pt>
                <c:pt idx="81">
                  <c:v>8.0999999999999801</c:v>
                </c:pt>
                <c:pt idx="82">
                  <c:v>8.1999999999999797</c:v>
                </c:pt>
                <c:pt idx="83">
                  <c:v>8.2999999999999794</c:v>
                </c:pt>
                <c:pt idx="84">
                  <c:v>8.3999999999999808</c:v>
                </c:pt>
                <c:pt idx="85">
                  <c:v>8.4999999999999805</c:v>
                </c:pt>
                <c:pt idx="86">
                  <c:v>8.5999999999999801</c:v>
                </c:pt>
                <c:pt idx="87">
                  <c:v>8.6999999999999797</c:v>
                </c:pt>
                <c:pt idx="88">
                  <c:v>8.7999999999999794</c:v>
                </c:pt>
                <c:pt idx="89">
                  <c:v>8.8999999999999808</c:v>
                </c:pt>
                <c:pt idx="90">
                  <c:v>8.9999999999999805</c:v>
                </c:pt>
                <c:pt idx="91">
                  <c:v>9.0999999999999801</c:v>
                </c:pt>
                <c:pt idx="92">
                  <c:v>9.1999999999999797</c:v>
                </c:pt>
                <c:pt idx="93">
                  <c:v>9.2999999999999705</c:v>
                </c:pt>
                <c:pt idx="94">
                  <c:v>9.3999999999999702</c:v>
                </c:pt>
                <c:pt idx="95">
                  <c:v>9.4999999999999698</c:v>
                </c:pt>
                <c:pt idx="96">
                  <c:v>9.5999999999999694</c:v>
                </c:pt>
                <c:pt idx="97">
                  <c:v>9.6999999999999709</c:v>
                </c:pt>
                <c:pt idx="98">
                  <c:v>9.7999999999999705</c:v>
                </c:pt>
                <c:pt idx="99">
                  <c:v>9.8999999999999702</c:v>
                </c:pt>
                <c:pt idx="100">
                  <c:v>9.9999999999999698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xVal>
          <c:yVal>
            <c:numRef>
              <c:f>'Saline-Revenue Data'!$S$2:$S$190</c:f>
              <c:numCache>
                <c:formatCode>0.000</c:formatCode>
                <c:ptCount val="18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0.97700000000000231</c:v>
                </c:pt>
                <c:pt idx="47">
                  <c:v>0.95400000000000218</c:v>
                </c:pt>
                <c:pt idx="48">
                  <c:v>0.93100000000000227</c:v>
                </c:pt>
                <c:pt idx="49">
                  <c:v>0.90800000000000236</c:v>
                </c:pt>
                <c:pt idx="50">
                  <c:v>0.88500000000000223</c:v>
                </c:pt>
                <c:pt idx="51">
                  <c:v>0.86200000000000232</c:v>
                </c:pt>
                <c:pt idx="52">
                  <c:v>0.83900000000000219</c:v>
                </c:pt>
                <c:pt idx="53">
                  <c:v>0.81600000000000228</c:v>
                </c:pt>
                <c:pt idx="54">
                  <c:v>0.79300000000000237</c:v>
                </c:pt>
                <c:pt idx="55">
                  <c:v>0.77000000000000224</c:v>
                </c:pt>
                <c:pt idx="56">
                  <c:v>0.74700000000000233</c:v>
                </c:pt>
                <c:pt idx="57">
                  <c:v>0.7240000000000022</c:v>
                </c:pt>
                <c:pt idx="58">
                  <c:v>0.70100000000000229</c:v>
                </c:pt>
                <c:pt idx="59">
                  <c:v>0.67800000000000238</c:v>
                </c:pt>
                <c:pt idx="60">
                  <c:v>0.65500000000000225</c:v>
                </c:pt>
                <c:pt idx="61">
                  <c:v>0.63200000000000234</c:v>
                </c:pt>
                <c:pt idx="62">
                  <c:v>0.60900000000000221</c:v>
                </c:pt>
                <c:pt idx="63">
                  <c:v>0.5860000000000023</c:v>
                </c:pt>
                <c:pt idx="64">
                  <c:v>0.56300000000000239</c:v>
                </c:pt>
                <c:pt idx="65">
                  <c:v>0.5400000000000047</c:v>
                </c:pt>
                <c:pt idx="66">
                  <c:v>0.51700000000000457</c:v>
                </c:pt>
                <c:pt idx="67">
                  <c:v>0.49400000000000466</c:v>
                </c:pt>
                <c:pt idx="68">
                  <c:v>0.47100000000000453</c:v>
                </c:pt>
                <c:pt idx="69">
                  <c:v>0.44800000000000462</c:v>
                </c:pt>
                <c:pt idx="70">
                  <c:v>0.42500000000000471</c:v>
                </c:pt>
                <c:pt idx="71">
                  <c:v>0.40200000000000458</c:v>
                </c:pt>
                <c:pt idx="72">
                  <c:v>0.37900000000000467</c:v>
                </c:pt>
                <c:pt idx="73">
                  <c:v>0.35600000000000454</c:v>
                </c:pt>
                <c:pt idx="74">
                  <c:v>0.33300000000000463</c:v>
                </c:pt>
                <c:pt idx="75">
                  <c:v>0.31000000000000472</c:v>
                </c:pt>
                <c:pt idx="76">
                  <c:v>0.28700000000000458</c:v>
                </c:pt>
                <c:pt idx="77">
                  <c:v>0.26400000000000468</c:v>
                </c:pt>
                <c:pt idx="78">
                  <c:v>0.24100000000000454</c:v>
                </c:pt>
                <c:pt idx="79">
                  <c:v>0.21800000000000463</c:v>
                </c:pt>
                <c:pt idx="80">
                  <c:v>0.19500000000000461</c:v>
                </c:pt>
                <c:pt idx="81">
                  <c:v>0.17200000000000459</c:v>
                </c:pt>
                <c:pt idx="82">
                  <c:v>0.14900000000000457</c:v>
                </c:pt>
                <c:pt idx="83">
                  <c:v>0.12600000000000466</c:v>
                </c:pt>
                <c:pt idx="84">
                  <c:v>0.10300000000000442</c:v>
                </c:pt>
                <c:pt idx="85">
                  <c:v>8.0000000000004401E-2</c:v>
                </c:pt>
                <c:pt idx="86">
                  <c:v>5.7000000000004492E-2</c:v>
                </c:pt>
                <c:pt idx="87">
                  <c:v>3.4000000000004582E-2</c:v>
                </c:pt>
                <c:pt idx="88">
                  <c:v>1.1000000000004673E-2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B3-4D9C-A3E1-05725217FBDC}"/>
            </c:ext>
          </c:extLst>
        </c:ser>
        <c:ser>
          <c:idx val="0"/>
          <c:order val="2"/>
          <c:tx>
            <c:strRef>
              <c:f>'Saline-Revenue Data'!$A$1</c:f>
              <c:strCache>
                <c:ptCount val="1"/>
                <c:pt idx="0">
                  <c:v>Corn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'Saline-Revenue Data'!$B$2:$B$190</c:f>
              <c:numCache>
                <c:formatCode>General</c:formatCode>
                <c:ptCount val="18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3.69999999999999</c:v>
                </c:pt>
                <c:pt idx="38">
                  <c:v>3.7999999999999901</c:v>
                </c:pt>
                <c:pt idx="39">
                  <c:v>3.8999999999999901</c:v>
                </c:pt>
                <c:pt idx="40">
                  <c:v>3.9999999999999898</c:v>
                </c:pt>
                <c:pt idx="41">
                  <c:v>4.0999999999999899</c:v>
                </c:pt>
                <c:pt idx="42">
                  <c:v>4.1999999999999904</c:v>
                </c:pt>
                <c:pt idx="43">
                  <c:v>4.2999999999999901</c:v>
                </c:pt>
                <c:pt idx="44">
                  <c:v>4.3999999999999897</c:v>
                </c:pt>
                <c:pt idx="45">
                  <c:v>4.4999999999999902</c:v>
                </c:pt>
                <c:pt idx="46">
                  <c:v>4.5999999999999899</c:v>
                </c:pt>
                <c:pt idx="47">
                  <c:v>4.6999999999999904</c:v>
                </c:pt>
                <c:pt idx="48">
                  <c:v>4.7999999999999901</c:v>
                </c:pt>
                <c:pt idx="49">
                  <c:v>4.8999999999999897</c:v>
                </c:pt>
                <c:pt idx="50">
                  <c:v>4.9999999999999902</c:v>
                </c:pt>
                <c:pt idx="51">
                  <c:v>5.0999999999999899</c:v>
                </c:pt>
                <c:pt idx="52">
                  <c:v>5.1999999999999904</c:v>
                </c:pt>
                <c:pt idx="53">
                  <c:v>5.2999999999999901</c:v>
                </c:pt>
                <c:pt idx="54">
                  <c:v>5.3999999999999897</c:v>
                </c:pt>
                <c:pt idx="55">
                  <c:v>5.4999999999999902</c:v>
                </c:pt>
                <c:pt idx="56">
                  <c:v>5.5999999999999899</c:v>
                </c:pt>
                <c:pt idx="57">
                  <c:v>5.6999999999999904</c:v>
                </c:pt>
                <c:pt idx="58">
                  <c:v>5.7999999999999901</c:v>
                </c:pt>
                <c:pt idx="59">
                  <c:v>5.8999999999999897</c:v>
                </c:pt>
                <c:pt idx="60">
                  <c:v>5.9999999999999902</c:v>
                </c:pt>
                <c:pt idx="61">
                  <c:v>6.0999999999999899</c:v>
                </c:pt>
                <c:pt idx="62">
                  <c:v>6.1999999999999904</c:v>
                </c:pt>
                <c:pt idx="63">
                  <c:v>6.2999999999999901</c:v>
                </c:pt>
                <c:pt idx="64">
                  <c:v>6.3999999999999897</c:v>
                </c:pt>
                <c:pt idx="65">
                  <c:v>6.4999999999999796</c:v>
                </c:pt>
                <c:pt idx="66">
                  <c:v>6.5999999999999801</c:v>
                </c:pt>
                <c:pt idx="67">
                  <c:v>6.6999999999999797</c:v>
                </c:pt>
                <c:pt idx="68">
                  <c:v>6.7999999999999803</c:v>
                </c:pt>
                <c:pt idx="69">
                  <c:v>6.8999999999999799</c:v>
                </c:pt>
                <c:pt idx="70">
                  <c:v>6.9999999999999796</c:v>
                </c:pt>
                <c:pt idx="71">
                  <c:v>7.0999999999999801</c:v>
                </c:pt>
                <c:pt idx="72">
                  <c:v>7.1999999999999797</c:v>
                </c:pt>
                <c:pt idx="73">
                  <c:v>7.2999999999999803</c:v>
                </c:pt>
                <c:pt idx="74">
                  <c:v>7.3999999999999799</c:v>
                </c:pt>
                <c:pt idx="75">
                  <c:v>7.4999999999999796</c:v>
                </c:pt>
                <c:pt idx="76">
                  <c:v>7.5999999999999801</c:v>
                </c:pt>
                <c:pt idx="77">
                  <c:v>7.6999999999999797</c:v>
                </c:pt>
                <c:pt idx="78">
                  <c:v>7.7999999999999803</c:v>
                </c:pt>
                <c:pt idx="79">
                  <c:v>7.8999999999999799</c:v>
                </c:pt>
                <c:pt idx="80">
                  <c:v>7.9999999999999796</c:v>
                </c:pt>
                <c:pt idx="81">
                  <c:v>8.0999999999999801</c:v>
                </c:pt>
                <c:pt idx="82">
                  <c:v>8.1999999999999797</c:v>
                </c:pt>
                <c:pt idx="83">
                  <c:v>8.2999999999999794</c:v>
                </c:pt>
                <c:pt idx="84">
                  <c:v>8.3999999999999808</c:v>
                </c:pt>
                <c:pt idx="85">
                  <c:v>8.4999999999999805</c:v>
                </c:pt>
                <c:pt idx="86">
                  <c:v>8.5999999999999801</c:v>
                </c:pt>
                <c:pt idx="87">
                  <c:v>8.6999999999999797</c:v>
                </c:pt>
                <c:pt idx="88">
                  <c:v>8.7999999999999794</c:v>
                </c:pt>
                <c:pt idx="89">
                  <c:v>8.8999999999999808</c:v>
                </c:pt>
                <c:pt idx="90">
                  <c:v>8.9999999999999805</c:v>
                </c:pt>
                <c:pt idx="91">
                  <c:v>9.0999999999999801</c:v>
                </c:pt>
                <c:pt idx="92">
                  <c:v>9.1999999999999797</c:v>
                </c:pt>
                <c:pt idx="93">
                  <c:v>9.2999999999999705</c:v>
                </c:pt>
                <c:pt idx="94">
                  <c:v>9.3999999999999702</c:v>
                </c:pt>
                <c:pt idx="95">
                  <c:v>9.4999999999999698</c:v>
                </c:pt>
                <c:pt idx="96">
                  <c:v>9.5999999999999694</c:v>
                </c:pt>
                <c:pt idx="97">
                  <c:v>9.6999999999999709</c:v>
                </c:pt>
                <c:pt idx="98">
                  <c:v>9.7999999999999705</c:v>
                </c:pt>
                <c:pt idx="99">
                  <c:v>9.8999999999999702</c:v>
                </c:pt>
                <c:pt idx="100">
                  <c:v>9.9999999999999698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xVal>
          <c:yVal>
            <c:numRef>
              <c:f>'Saline-Revenue Data'!$C$2:$C$190</c:f>
              <c:numCache>
                <c:formatCode>0.000</c:formatCode>
                <c:ptCount val="18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0.98799999999999999</c:v>
                </c:pt>
                <c:pt idx="22">
                  <c:v>0.97599999999999998</c:v>
                </c:pt>
                <c:pt idx="23">
                  <c:v>0.96399999999999997</c:v>
                </c:pt>
                <c:pt idx="24">
                  <c:v>0.95199999999999996</c:v>
                </c:pt>
                <c:pt idx="25">
                  <c:v>0.94</c:v>
                </c:pt>
                <c:pt idx="26">
                  <c:v>0.92799999999999994</c:v>
                </c:pt>
                <c:pt idx="27">
                  <c:v>0.91599999999999993</c:v>
                </c:pt>
                <c:pt idx="28">
                  <c:v>0.90400000000000003</c:v>
                </c:pt>
                <c:pt idx="29">
                  <c:v>0.89200000000000002</c:v>
                </c:pt>
                <c:pt idx="30">
                  <c:v>0.88</c:v>
                </c:pt>
                <c:pt idx="31">
                  <c:v>0.86799999999999999</c:v>
                </c:pt>
                <c:pt idx="32">
                  <c:v>0.85599999999999998</c:v>
                </c:pt>
                <c:pt idx="33">
                  <c:v>0.84400000000000008</c:v>
                </c:pt>
                <c:pt idx="34">
                  <c:v>0.83200000000000007</c:v>
                </c:pt>
                <c:pt idx="35">
                  <c:v>0.82000000000000006</c:v>
                </c:pt>
                <c:pt idx="36">
                  <c:v>0.80800000000000005</c:v>
                </c:pt>
                <c:pt idx="37">
                  <c:v>0.79600000000000115</c:v>
                </c:pt>
                <c:pt idx="38">
                  <c:v>0.78400000000000114</c:v>
                </c:pt>
                <c:pt idx="39">
                  <c:v>0.77200000000000113</c:v>
                </c:pt>
                <c:pt idx="40">
                  <c:v>0.76000000000000123</c:v>
                </c:pt>
                <c:pt idx="41">
                  <c:v>0.74800000000000122</c:v>
                </c:pt>
                <c:pt idx="42">
                  <c:v>0.7360000000000011</c:v>
                </c:pt>
                <c:pt idx="43">
                  <c:v>0.7240000000000012</c:v>
                </c:pt>
                <c:pt idx="44">
                  <c:v>0.7120000000000013</c:v>
                </c:pt>
                <c:pt idx="45">
                  <c:v>0.70000000000000118</c:v>
                </c:pt>
                <c:pt idx="46">
                  <c:v>0.68800000000000128</c:v>
                </c:pt>
                <c:pt idx="47">
                  <c:v>0.67600000000000116</c:v>
                </c:pt>
                <c:pt idx="48">
                  <c:v>0.66400000000000126</c:v>
                </c:pt>
                <c:pt idx="49">
                  <c:v>0.65200000000000125</c:v>
                </c:pt>
                <c:pt idx="50">
                  <c:v>0.64000000000000123</c:v>
                </c:pt>
                <c:pt idx="51">
                  <c:v>0.62800000000000122</c:v>
                </c:pt>
                <c:pt idx="52">
                  <c:v>0.61600000000000121</c:v>
                </c:pt>
                <c:pt idx="53">
                  <c:v>0.6040000000000012</c:v>
                </c:pt>
                <c:pt idx="54">
                  <c:v>0.59200000000000119</c:v>
                </c:pt>
                <c:pt idx="55">
                  <c:v>0.58000000000000118</c:v>
                </c:pt>
                <c:pt idx="56">
                  <c:v>0.56800000000000117</c:v>
                </c:pt>
                <c:pt idx="57">
                  <c:v>0.55600000000000116</c:v>
                </c:pt>
                <c:pt idx="58">
                  <c:v>0.54400000000000115</c:v>
                </c:pt>
                <c:pt idx="59">
                  <c:v>0.53200000000000125</c:v>
                </c:pt>
                <c:pt idx="60">
                  <c:v>0.52000000000000113</c:v>
                </c:pt>
                <c:pt idx="61">
                  <c:v>0.50800000000000123</c:v>
                </c:pt>
                <c:pt idx="62">
                  <c:v>0.49600000000000122</c:v>
                </c:pt>
                <c:pt idx="63">
                  <c:v>0.48400000000000121</c:v>
                </c:pt>
                <c:pt idx="64">
                  <c:v>0.47200000000000131</c:v>
                </c:pt>
                <c:pt idx="65">
                  <c:v>0.46000000000000252</c:v>
                </c:pt>
                <c:pt idx="66">
                  <c:v>0.4480000000000024</c:v>
                </c:pt>
                <c:pt idx="67">
                  <c:v>0.4360000000000025</c:v>
                </c:pt>
                <c:pt idx="68">
                  <c:v>0.42400000000000237</c:v>
                </c:pt>
                <c:pt idx="69">
                  <c:v>0.41200000000000248</c:v>
                </c:pt>
                <c:pt idx="70">
                  <c:v>0.40000000000000246</c:v>
                </c:pt>
                <c:pt idx="71">
                  <c:v>0.38800000000000245</c:v>
                </c:pt>
                <c:pt idx="72">
                  <c:v>0.37600000000000244</c:v>
                </c:pt>
                <c:pt idx="73">
                  <c:v>0.36400000000000243</c:v>
                </c:pt>
                <c:pt idx="74">
                  <c:v>0.35200000000000242</c:v>
                </c:pt>
                <c:pt idx="75">
                  <c:v>0.34000000000000252</c:v>
                </c:pt>
                <c:pt idx="76">
                  <c:v>0.3280000000000024</c:v>
                </c:pt>
                <c:pt idx="77">
                  <c:v>0.3160000000000025</c:v>
                </c:pt>
                <c:pt idx="78">
                  <c:v>0.30400000000000238</c:v>
                </c:pt>
                <c:pt idx="79">
                  <c:v>0.29200000000000248</c:v>
                </c:pt>
                <c:pt idx="80">
                  <c:v>0.28000000000000247</c:v>
                </c:pt>
                <c:pt idx="81">
                  <c:v>0.26800000000000246</c:v>
                </c:pt>
                <c:pt idx="82">
                  <c:v>0.25600000000000245</c:v>
                </c:pt>
                <c:pt idx="83">
                  <c:v>0.24400000000000255</c:v>
                </c:pt>
                <c:pt idx="84">
                  <c:v>0.23200000000000232</c:v>
                </c:pt>
                <c:pt idx="85">
                  <c:v>0.22000000000000242</c:v>
                </c:pt>
                <c:pt idx="86">
                  <c:v>0.20800000000000241</c:v>
                </c:pt>
                <c:pt idx="87">
                  <c:v>0.19600000000000251</c:v>
                </c:pt>
                <c:pt idx="88">
                  <c:v>0.18400000000000249</c:v>
                </c:pt>
                <c:pt idx="89">
                  <c:v>0.17200000000000237</c:v>
                </c:pt>
                <c:pt idx="90">
                  <c:v>0.16000000000000236</c:v>
                </c:pt>
                <c:pt idx="91">
                  <c:v>0.14800000000000246</c:v>
                </c:pt>
                <c:pt idx="92">
                  <c:v>0.13600000000000245</c:v>
                </c:pt>
                <c:pt idx="93">
                  <c:v>0.12400000000000355</c:v>
                </c:pt>
                <c:pt idx="94">
                  <c:v>0.11200000000000365</c:v>
                </c:pt>
                <c:pt idx="95">
                  <c:v>0.10000000000000364</c:v>
                </c:pt>
                <c:pt idx="96">
                  <c:v>8.8000000000003742E-2</c:v>
                </c:pt>
                <c:pt idx="97">
                  <c:v>7.6000000000003509E-2</c:v>
                </c:pt>
                <c:pt idx="98">
                  <c:v>6.400000000000361E-2</c:v>
                </c:pt>
                <c:pt idx="99">
                  <c:v>5.2000000000003599E-2</c:v>
                </c:pt>
                <c:pt idx="100">
                  <c:v>4.0000000000003699E-2</c:v>
                </c:pt>
                <c:pt idx="101">
                  <c:v>2.8000000000000025E-2</c:v>
                </c:pt>
                <c:pt idx="102">
                  <c:v>1.6000000000000125E-2</c:v>
                </c:pt>
                <c:pt idx="103">
                  <c:v>4.0000000000000036E-3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B3-4D9C-A3E1-05725217FBDC}"/>
            </c:ext>
          </c:extLst>
        </c:ser>
        <c:ser>
          <c:idx val="2"/>
          <c:order val="3"/>
          <c:tx>
            <c:strRef>
              <c:f>'Saline-Revenue Data'!$I$1</c:f>
              <c:strCache>
                <c:ptCount val="1"/>
                <c:pt idx="0">
                  <c:v>Soybean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'Saline-Revenue Data'!$J$2:$J$190</c:f>
              <c:numCache>
                <c:formatCode>General</c:formatCode>
                <c:ptCount val="18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3.69999999999999</c:v>
                </c:pt>
                <c:pt idx="38">
                  <c:v>3.7999999999999901</c:v>
                </c:pt>
                <c:pt idx="39">
                  <c:v>3.8999999999999901</c:v>
                </c:pt>
                <c:pt idx="40">
                  <c:v>3.9999999999999898</c:v>
                </c:pt>
                <c:pt idx="41">
                  <c:v>4.0999999999999899</c:v>
                </c:pt>
                <c:pt idx="42">
                  <c:v>4.1999999999999904</c:v>
                </c:pt>
                <c:pt idx="43">
                  <c:v>4.2999999999999901</c:v>
                </c:pt>
                <c:pt idx="44">
                  <c:v>4.3999999999999897</c:v>
                </c:pt>
                <c:pt idx="45">
                  <c:v>4.4999999999999902</c:v>
                </c:pt>
                <c:pt idx="46">
                  <c:v>4.5999999999999899</c:v>
                </c:pt>
                <c:pt idx="47">
                  <c:v>4.6999999999999904</c:v>
                </c:pt>
                <c:pt idx="48">
                  <c:v>4.7999999999999901</c:v>
                </c:pt>
                <c:pt idx="49">
                  <c:v>4.8999999999999897</c:v>
                </c:pt>
                <c:pt idx="50">
                  <c:v>4.9999999999999902</c:v>
                </c:pt>
                <c:pt idx="51">
                  <c:v>5.0999999999999899</c:v>
                </c:pt>
                <c:pt idx="52">
                  <c:v>5.1999999999999904</c:v>
                </c:pt>
                <c:pt idx="53">
                  <c:v>5.2999999999999901</c:v>
                </c:pt>
                <c:pt idx="54">
                  <c:v>5.3999999999999897</c:v>
                </c:pt>
                <c:pt idx="55">
                  <c:v>5.4999999999999902</c:v>
                </c:pt>
                <c:pt idx="56">
                  <c:v>5.5999999999999899</c:v>
                </c:pt>
                <c:pt idx="57">
                  <c:v>5.6999999999999904</c:v>
                </c:pt>
                <c:pt idx="58">
                  <c:v>5.7999999999999901</c:v>
                </c:pt>
                <c:pt idx="59">
                  <c:v>5.8999999999999897</c:v>
                </c:pt>
                <c:pt idx="60">
                  <c:v>5.9999999999999902</c:v>
                </c:pt>
                <c:pt idx="61">
                  <c:v>6.0999999999999899</c:v>
                </c:pt>
                <c:pt idx="62">
                  <c:v>6.1999999999999904</c:v>
                </c:pt>
                <c:pt idx="63">
                  <c:v>6.2999999999999901</c:v>
                </c:pt>
                <c:pt idx="64">
                  <c:v>6.3999999999999897</c:v>
                </c:pt>
                <c:pt idx="65">
                  <c:v>6.4999999999999796</c:v>
                </c:pt>
                <c:pt idx="66">
                  <c:v>6.5999999999999801</c:v>
                </c:pt>
                <c:pt idx="67">
                  <c:v>6.6999999999999797</c:v>
                </c:pt>
                <c:pt idx="68">
                  <c:v>6.7999999999999803</c:v>
                </c:pt>
                <c:pt idx="69">
                  <c:v>6.8999999999999799</c:v>
                </c:pt>
                <c:pt idx="70">
                  <c:v>6.9999999999999796</c:v>
                </c:pt>
                <c:pt idx="71">
                  <c:v>7.0999999999999801</c:v>
                </c:pt>
                <c:pt idx="72">
                  <c:v>7.1999999999999797</c:v>
                </c:pt>
                <c:pt idx="73">
                  <c:v>7.2999999999999803</c:v>
                </c:pt>
                <c:pt idx="74">
                  <c:v>7.3999999999999799</c:v>
                </c:pt>
                <c:pt idx="75">
                  <c:v>7.4999999999999796</c:v>
                </c:pt>
                <c:pt idx="76">
                  <c:v>7.5999999999999801</c:v>
                </c:pt>
                <c:pt idx="77">
                  <c:v>7.6999999999999797</c:v>
                </c:pt>
                <c:pt idx="78">
                  <c:v>7.7999999999999803</c:v>
                </c:pt>
                <c:pt idx="79">
                  <c:v>7.8999999999999799</c:v>
                </c:pt>
                <c:pt idx="80">
                  <c:v>7.9999999999999796</c:v>
                </c:pt>
                <c:pt idx="81">
                  <c:v>8.0999999999999801</c:v>
                </c:pt>
                <c:pt idx="82">
                  <c:v>8.1999999999999797</c:v>
                </c:pt>
                <c:pt idx="83">
                  <c:v>8.2999999999999794</c:v>
                </c:pt>
                <c:pt idx="84">
                  <c:v>8.3999999999999808</c:v>
                </c:pt>
                <c:pt idx="85">
                  <c:v>8.4999999999999805</c:v>
                </c:pt>
                <c:pt idx="86">
                  <c:v>8.5999999999999801</c:v>
                </c:pt>
                <c:pt idx="87">
                  <c:v>8.6999999999999797</c:v>
                </c:pt>
                <c:pt idx="88">
                  <c:v>8.7999999999999794</c:v>
                </c:pt>
                <c:pt idx="89">
                  <c:v>8.8999999999999808</c:v>
                </c:pt>
                <c:pt idx="90">
                  <c:v>8.9999999999999805</c:v>
                </c:pt>
                <c:pt idx="91">
                  <c:v>9.0999999999999801</c:v>
                </c:pt>
                <c:pt idx="92">
                  <c:v>9.1999999999999797</c:v>
                </c:pt>
                <c:pt idx="93">
                  <c:v>9.2999999999999705</c:v>
                </c:pt>
                <c:pt idx="94">
                  <c:v>9.3999999999999702</c:v>
                </c:pt>
                <c:pt idx="95">
                  <c:v>9.4999999999999698</c:v>
                </c:pt>
                <c:pt idx="96">
                  <c:v>9.5999999999999694</c:v>
                </c:pt>
                <c:pt idx="97">
                  <c:v>9.6999999999999709</c:v>
                </c:pt>
                <c:pt idx="98">
                  <c:v>9.7999999999999705</c:v>
                </c:pt>
                <c:pt idx="99">
                  <c:v>9.8999999999999702</c:v>
                </c:pt>
                <c:pt idx="100">
                  <c:v>9.9999999999999698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xVal>
          <c:yVal>
            <c:numRef>
              <c:f>'Saline-Revenue Data'!$K$2:$K$190</c:f>
              <c:numCache>
                <c:formatCode>0.000</c:formatCode>
                <c:ptCount val="18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0.97899999999999998</c:v>
                </c:pt>
                <c:pt idx="13">
                  <c:v>0.95799999999999996</c:v>
                </c:pt>
                <c:pt idx="14">
                  <c:v>0.93700000000000006</c:v>
                </c:pt>
                <c:pt idx="15">
                  <c:v>0.91600000000000004</c:v>
                </c:pt>
                <c:pt idx="16">
                  <c:v>0.89500000000000002</c:v>
                </c:pt>
                <c:pt idx="17">
                  <c:v>0.874</c:v>
                </c:pt>
                <c:pt idx="18">
                  <c:v>0.85299999999999998</c:v>
                </c:pt>
                <c:pt idx="19">
                  <c:v>0.83200000000000007</c:v>
                </c:pt>
                <c:pt idx="20">
                  <c:v>0.81100000000000005</c:v>
                </c:pt>
                <c:pt idx="21">
                  <c:v>0.79</c:v>
                </c:pt>
                <c:pt idx="22">
                  <c:v>0.76900000000000002</c:v>
                </c:pt>
                <c:pt idx="23">
                  <c:v>0.748</c:v>
                </c:pt>
                <c:pt idx="24">
                  <c:v>0.72700000000000009</c:v>
                </c:pt>
                <c:pt idx="25">
                  <c:v>0.70599999999999996</c:v>
                </c:pt>
                <c:pt idx="26">
                  <c:v>0.68500000000000005</c:v>
                </c:pt>
                <c:pt idx="27">
                  <c:v>0.66399999999999992</c:v>
                </c:pt>
                <c:pt idx="28">
                  <c:v>0.64300000000000002</c:v>
                </c:pt>
                <c:pt idx="29">
                  <c:v>0.62200000000000011</c:v>
                </c:pt>
                <c:pt idx="30">
                  <c:v>0.60099999999999998</c:v>
                </c:pt>
                <c:pt idx="31">
                  <c:v>0.58000000000000007</c:v>
                </c:pt>
                <c:pt idx="32">
                  <c:v>0.55899999999999994</c:v>
                </c:pt>
                <c:pt idx="33">
                  <c:v>0.53800000000000003</c:v>
                </c:pt>
                <c:pt idx="34">
                  <c:v>0.51700000000000013</c:v>
                </c:pt>
                <c:pt idx="35">
                  <c:v>0.496</c:v>
                </c:pt>
                <c:pt idx="36">
                  <c:v>0.47499999999999998</c:v>
                </c:pt>
                <c:pt idx="37">
                  <c:v>0.45400000000000218</c:v>
                </c:pt>
                <c:pt idx="38">
                  <c:v>0.43300000000000216</c:v>
                </c:pt>
                <c:pt idx="39">
                  <c:v>0.41200000000000214</c:v>
                </c:pt>
                <c:pt idx="40">
                  <c:v>0.39100000000000223</c:v>
                </c:pt>
                <c:pt idx="41">
                  <c:v>0.37000000000000222</c:v>
                </c:pt>
                <c:pt idx="42">
                  <c:v>0.34900000000000209</c:v>
                </c:pt>
                <c:pt idx="43">
                  <c:v>0.32800000000000218</c:v>
                </c:pt>
                <c:pt idx="44">
                  <c:v>0.30700000000000216</c:v>
                </c:pt>
                <c:pt idx="45">
                  <c:v>0.28600000000000214</c:v>
                </c:pt>
                <c:pt idx="46">
                  <c:v>0.26500000000000212</c:v>
                </c:pt>
                <c:pt idx="47">
                  <c:v>0.2440000000000021</c:v>
                </c:pt>
                <c:pt idx="48">
                  <c:v>0.22300000000000209</c:v>
                </c:pt>
                <c:pt idx="49">
                  <c:v>0.20200000000000218</c:v>
                </c:pt>
                <c:pt idx="50">
                  <c:v>0.18100000000000205</c:v>
                </c:pt>
                <c:pt idx="51">
                  <c:v>0.16000000000000214</c:v>
                </c:pt>
                <c:pt idx="52">
                  <c:v>0.13900000000000201</c:v>
                </c:pt>
                <c:pt idx="53">
                  <c:v>0.11800000000000199</c:v>
                </c:pt>
                <c:pt idx="54">
                  <c:v>9.7000000000002085E-2</c:v>
                </c:pt>
                <c:pt idx="55">
                  <c:v>7.6000000000002177E-2</c:v>
                </c:pt>
                <c:pt idx="56">
                  <c:v>5.5000000000002269E-2</c:v>
                </c:pt>
                <c:pt idx="57">
                  <c:v>3.4000000000002029E-2</c:v>
                </c:pt>
                <c:pt idx="58">
                  <c:v>1.300000000000201E-2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B3-4D9C-A3E1-05725217F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641208"/>
        <c:axId val="2079918728"/>
      </c:scatterChart>
      <c:valAx>
        <c:axId val="2138641208"/>
        <c:scaling>
          <c:orientation val="minMax"/>
          <c:max val="12"/>
          <c:min val="0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Salinity (mmhos/cm)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2079918728"/>
        <c:crosses val="autoZero"/>
        <c:crossBetween val="midCat"/>
      </c:valAx>
      <c:valAx>
        <c:axId val="207991872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Yield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2138641208"/>
        <c:crosses val="autoZero"/>
        <c:crossBetween val="midCat"/>
      </c:valAx>
      <c:spPr>
        <a:solidFill>
          <a:srgbClr val="FFFFFF"/>
        </a:solidFill>
      </c:spPr>
    </c:plotArea>
    <c:legend>
      <c:legendPos val="b"/>
      <c:layout/>
      <c:overlay val="0"/>
    </c:legend>
    <c:plotVisOnly val="1"/>
    <c:dispBlanksAs val="zero"/>
    <c:showDLblsOverMax val="1"/>
  </c:chart>
  <c:spPr>
    <a:solidFill>
      <a:srgbClr val="FFFFFF"/>
    </a:solidFill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Revenue, Cash Costs, and Cash Returns-Corn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114235610513501"/>
          <c:y val="5.3413984659684499E-2"/>
          <c:w val="0.78179019930200999"/>
          <c:h val="0.763541281999357"/>
        </c:manualLayout>
      </c:layout>
      <c:scatterChart>
        <c:scatterStyle val="lineMarker"/>
        <c:varyColors val="1"/>
        <c:ser>
          <c:idx val="0"/>
          <c:order val="0"/>
          <c:tx>
            <c:v>Revenue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'Saline-Revenue Data'!$B$2:$B$122</c:f>
              <c:numCache>
                <c:formatCode>General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3.69999999999999</c:v>
                </c:pt>
                <c:pt idx="38">
                  <c:v>3.7999999999999901</c:v>
                </c:pt>
                <c:pt idx="39">
                  <c:v>3.8999999999999901</c:v>
                </c:pt>
                <c:pt idx="40">
                  <c:v>3.9999999999999898</c:v>
                </c:pt>
                <c:pt idx="41">
                  <c:v>4.0999999999999899</c:v>
                </c:pt>
                <c:pt idx="42">
                  <c:v>4.1999999999999904</c:v>
                </c:pt>
                <c:pt idx="43">
                  <c:v>4.2999999999999901</c:v>
                </c:pt>
                <c:pt idx="44">
                  <c:v>4.3999999999999897</c:v>
                </c:pt>
                <c:pt idx="45">
                  <c:v>4.4999999999999902</c:v>
                </c:pt>
                <c:pt idx="46">
                  <c:v>4.5999999999999899</c:v>
                </c:pt>
                <c:pt idx="47">
                  <c:v>4.6999999999999904</c:v>
                </c:pt>
                <c:pt idx="48">
                  <c:v>4.7999999999999901</c:v>
                </c:pt>
                <c:pt idx="49">
                  <c:v>4.8999999999999897</c:v>
                </c:pt>
                <c:pt idx="50">
                  <c:v>4.9999999999999902</c:v>
                </c:pt>
                <c:pt idx="51">
                  <c:v>5.0999999999999899</c:v>
                </c:pt>
                <c:pt idx="52">
                  <c:v>5.1999999999999904</c:v>
                </c:pt>
                <c:pt idx="53">
                  <c:v>5.2999999999999901</c:v>
                </c:pt>
                <c:pt idx="54">
                  <c:v>5.3999999999999897</c:v>
                </c:pt>
                <c:pt idx="55">
                  <c:v>5.4999999999999902</c:v>
                </c:pt>
                <c:pt idx="56">
                  <c:v>5.5999999999999899</c:v>
                </c:pt>
                <c:pt idx="57">
                  <c:v>5.6999999999999904</c:v>
                </c:pt>
                <c:pt idx="58">
                  <c:v>5.7999999999999901</c:v>
                </c:pt>
                <c:pt idx="59">
                  <c:v>5.8999999999999897</c:v>
                </c:pt>
                <c:pt idx="60">
                  <c:v>5.9999999999999902</c:v>
                </c:pt>
                <c:pt idx="61">
                  <c:v>6.0999999999999899</c:v>
                </c:pt>
                <c:pt idx="62">
                  <c:v>6.1999999999999904</c:v>
                </c:pt>
                <c:pt idx="63">
                  <c:v>6.2999999999999901</c:v>
                </c:pt>
                <c:pt idx="64">
                  <c:v>6.3999999999999897</c:v>
                </c:pt>
                <c:pt idx="65">
                  <c:v>6.4999999999999796</c:v>
                </c:pt>
                <c:pt idx="66">
                  <c:v>6.5999999999999801</c:v>
                </c:pt>
                <c:pt idx="67">
                  <c:v>6.6999999999999797</c:v>
                </c:pt>
                <c:pt idx="68">
                  <c:v>6.7999999999999803</c:v>
                </c:pt>
                <c:pt idx="69">
                  <c:v>6.8999999999999799</c:v>
                </c:pt>
                <c:pt idx="70">
                  <c:v>6.9999999999999796</c:v>
                </c:pt>
                <c:pt idx="71">
                  <c:v>7.0999999999999801</c:v>
                </c:pt>
                <c:pt idx="72">
                  <c:v>7.1999999999999797</c:v>
                </c:pt>
                <c:pt idx="73">
                  <c:v>7.2999999999999803</c:v>
                </c:pt>
                <c:pt idx="74">
                  <c:v>7.3999999999999799</c:v>
                </c:pt>
                <c:pt idx="75">
                  <c:v>7.4999999999999796</c:v>
                </c:pt>
                <c:pt idx="76">
                  <c:v>7.5999999999999801</c:v>
                </c:pt>
                <c:pt idx="77">
                  <c:v>7.6999999999999797</c:v>
                </c:pt>
                <c:pt idx="78">
                  <c:v>7.7999999999999803</c:v>
                </c:pt>
                <c:pt idx="79">
                  <c:v>7.8999999999999799</c:v>
                </c:pt>
                <c:pt idx="80">
                  <c:v>7.9999999999999796</c:v>
                </c:pt>
                <c:pt idx="81">
                  <c:v>8.0999999999999801</c:v>
                </c:pt>
                <c:pt idx="82">
                  <c:v>8.1999999999999797</c:v>
                </c:pt>
                <c:pt idx="83">
                  <c:v>8.2999999999999794</c:v>
                </c:pt>
                <c:pt idx="84">
                  <c:v>8.3999999999999808</c:v>
                </c:pt>
                <c:pt idx="85">
                  <c:v>8.4999999999999805</c:v>
                </c:pt>
                <c:pt idx="86">
                  <c:v>8.5999999999999801</c:v>
                </c:pt>
                <c:pt idx="87">
                  <c:v>8.6999999999999797</c:v>
                </c:pt>
                <c:pt idx="88">
                  <c:v>8.7999999999999794</c:v>
                </c:pt>
                <c:pt idx="89">
                  <c:v>8.8999999999999808</c:v>
                </c:pt>
                <c:pt idx="90">
                  <c:v>8.9999999999999805</c:v>
                </c:pt>
                <c:pt idx="91">
                  <c:v>9.0999999999999801</c:v>
                </c:pt>
                <c:pt idx="92">
                  <c:v>9.1999999999999797</c:v>
                </c:pt>
                <c:pt idx="93">
                  <c:v>9.2999999999999705</c:v>
                </c:pt>
                <c:pt idx="94">
                  <c:v>9.3999999999999702</c:v>
                </c:pt>
                <c:pt idx="95">
                  <c:v>9.4999999999999698</c:v>
                </c:pt>
                <c:pt idx="96">
                  <c:v>9.5999999999999694</c:v>
                </c:pt>
                <c:pt idx="97">
                  <c:v>9.6999999999999709</c:v>
                </c:pt>
                <c:pt idx="98">
                  <c:v>9.7999999999999705</c:v>
                </c:pt>
                <c:pt idx="99">
                  <c:v>9.8999999999999702</c:v>
                </c:pt>
                <c:pt idx="100">
                  <c:v>9.9999999999999698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xVal>
          <c:yVal>
            <c:numRef>
              <c:f>'Saline-Revenue Data'!$E$2:$E$122</c:f>
              <c:numCache>
                <c:formatCode>_("$"* #,##0.00_);_("$"* \(#,##0.00\);_("$"* "-"??_);_(@_)</c:formatCode>
                <c:ptCount val="121"/>
                <c:pt idx="0">
                  <c:v>491.7</c:v>
                </c:pt>
                <c:pt idx="1">
                  <c:v>491.7</c:v>
                </c:pt>
                <c:pt idx="2">
                  <c:v>491.7</c:v>
                </c:pt>
                <c:pt idx="3">
                  <c:v>491.7</c:v>
                </c:pt>
                <c:pt idx="4">
                  <c:v>491.7</c:v>
                </c:pt>
                <c:pt idx="5">
                  <c:v>491.7</c:v>
                </c:pt>
                <c:pt idx="6">
                  <c:v>491.7</c:v>
                </c:pt>
                <c:pt idx="7">
                  <c:v>491.7</c:v>
                </c:pt>
                <c:pt idx="8">
                  <c:v>491.7</c:v>
                </c:pt>
                <c:pt idx="9">
                  <c:v>491.7</c:v>
                </c:pt>
                <c:pt idx="10">
                  <c:v>491.7</c:v>
                </c:pt>
                <c:pt idx="11">
                  <c:v>491.7</c:v>
                </c:pt>
                <c:pt idx="12">
                  <c:v>491.7</c:v>
                </c:pt>
                <c:pt idx="13">
                  <c:v>491.7</c:v>
                </c:pt>
                <c:pt idx="14">
                  <c:v>491.7</c:v>
                </c:pt>
                <c:pt idx="15">
                  <c:v>491.7</c:v>
                </c:pt>
                <c:pt idx="16">
                  <c:v>491.7</c:v>
                </c:pt>
                <c:pt idx="17">
                  <c:v>491.7</c:v>
                </c:pt>
                <c:pt idx="18">
                  <c:v>491.7</c:v>
                </c:pt>
                <c:pt idx="19">
                  <c:v>491.7</c:v>
                </c:pt>
                <c:pt idx="20">
                  <c:v>491.7</c:v>
                </c:pt>
                <c:pt idx="21">
                  <c:v>485.79959999999994</c:v>
                </c:pt>
                <c:pt idx="22">
                  <c:v>479.89920000000001</c:v>
                </c:pt>
                <c:pt idx="23">
                  <c:v>473.99879999999996</c:v>
                </c:pt>
                <c:pt idx="24">
                  <c:v>468.09839999999991</c:v>
                </c:pt>
                <c:pt idx="25">
                  <c:v>462.19799999999998</c:v>
                </c:pt>
                <c:pt idx="26">
                  <c:v>456.29759999999993</c:v>
                </c:pt>
                <c:pt idx="27">
                  <c:v>450.39719999999988</c:v>
                </c:pt>
                <c:pt idx="28">
                  <c:v>444.49679999999995</c:v>
                </c:pt>
                <c:pt idx="29">
                  <c:v>438.59640000000002</c:v>
                </c:pt>
                <c:pt idx="30">
                  <c:v>432.69599999999997</c:v>
                </c:pt>
                <c:pt idx="31">
                  <c:v>426.79559999999998</c:v>
                </c:pt>
                <c:pt idx="32">
                  <c:v>420.89519999999999</c:v>
                </c:pt>
                <c:pt idx="33">
                  <c:v>414.9948</c:v>
                </c:pt>
                <c:pt idx="34">
                  <c:v>409.09440000000006</c:v>
                </c:pt>
                <c:pt idx="35">
                  <c:v>403.19400000000002</c:v>
                </c:pt>
                <c:pt idx="36">
                  <c:v>397.29360000000003</c:v>
                </c:pt>
                <c:pt idx="37">
                  <c:v>391.39320000000055</c:v>
                </c:pt>
                <c:pt idx="38">
                  <c:v>385.49280000000056</c:v>
                </c:pt>
                <c:pt idx="39">
                  <c:v>379.59240000000051</c:v>
                </c:pt>
                <c:pt idx="40">
                  <c:v>373.69200000000058</c:v>
                </c:pt>
                <c:pt idx="41">
                  <c:v>367.79160000000059</c:v>
                </c:pt>
                <c:pt idx="42">
                  <c:v>361.89120000000048</c:v>
                </c:pt>
                <c:pt idx="43">
                  <c:v>355.99080000000055</c:v>
                </c:pt>
                <c:pt idx="44">
                  <c:v>350.09040000000061</c:v>
                </c:pt>
                <c:pt idx="45">
                  <c:v>344.19000000000057</c:v>
                </c:pt>
                <c:pt idx="46">
                  <c:v>338.28960000000058</c:v>
                </c:pt>
                <c:pt idx="47">
                  <c:v>332.38920000000059</c:v>
                </c:pt>
                <c:pt idx="48">
                  <c:v>326.48880000000059</c:v>
                </c:pt>
                <c:pt idx="49">
                  <c:v>320.5884000000006</c:v>
                </c:pt>
                <c:pt idx="50">
                  <c:v>314.68800000000061</c:v>
                </c:pt>
                <c:pt idx="51">
                  <c:v>308.78760000000062</c:v>
                </c:pt>
                <c:pt idx="52">
                  <c:v>302.88720000000058</c:v>
                </c:pt>
                <c:pt idx="53">
                  <c:v>296.98680000000058</c:v>
                </c:pt>
                <c:pt idx="54">
                  <c:v>291.08640000000059</c:v>
                </c:pt>
                <c:pt idx="55">
                  <c:v>285.18600000000055</c:v>
                </c:pt>
                <c:pt idx="56">
                  <c:v>279.28560000000056</c:v>
                </c:pt>
                <c:pt idx="57">
                  <c:v>273.38520000000057</c:v>
                </c:pt>
                <c:pt idx="58">
                  <c:v>267.48480000000052</c:v>
                </c:pt>
                <c:pt idx="59">
                  <c:v>261.58440000000058</c:v>
                </c:pt>
                <c:pt idx="60">
                  <c:v>255.68400000000057</c:v>
                </c:pt>
                <c:pt idx="61">
                  <c:v>249.78360000000058</c:v>
                </c:pt>
                <c:pt idx="62">
                  <c:v>243.88320000000058</c:v>
                </c:pt>
                <c:pt idx="63">
                  <c:v>237.98280000000059</c:v>
                </c:pt>
                <c:pt idx="64">
                  <c:v>232.08240000000066</c:v>
                </c:pt>
                <c:pt idx="65">
                  <c:v>226.18200000000124</c:v>
                </c:pt>
                <c:pt idx="66">
                  <c:v>220.28160000000113</c:v>
                </c:pt>
                <c:pt idx="67">
                  <c:v>214.3812000000012</c:v>
                </c:pt>
                <c:pt idx="68">
                  <c:v>208.48080000000118</c:v>
                </c:pt>
                <c:pt idx="69">
                  <c:v>202.58040000000119</c:v>
                </c:pt>
                <c:pt idx="70">
                  <c:v>196.6800000000012</c:v>
                </c:pt>
                <c:pt idx="71">
                  <c:v>190.77960000000121</c:v>
                </c:pt>
                <c:pt idx="72">
                  <c:v>184.87920000000119</c:v>
                </c:pt>
                <c:pt idx="73">
                  <c:v>178.97880000000117</c:v>
                </c:pt>
                <c:pt idx="74">
                  <c:v>173.07840000000118</c:v>
                </c:pt>
                <c:pt idx="75">
                  <c:v>167.17800000000122</c:v>
                </c:pt>
                <c:pt idx="76">
                  <c:v>161.27760000000117</c:v>
                </c:pt>
                <c:pt idx="77">
                  <c:v>155.37720000000121</c:v>
                </c:pt>
                <c:pt idx="78">
                  <c:v>149.47680000000116</c:v>
                </c:pt>
                <c:pt idx="79">
                  <c:v>143.57640000000123</c:v>
                </c:pt>
                <c:pt idx="80">
                  <c:v>137.67600000000121</c:v>
                </c:pt>
                <c:pt idx="81">
                  <c:v>131.77560000000119</c:v>
                </c:pt>
                <c:pt idx="82">
                  <c:v>125.8752000000012</c:v>
                </c:pt>
                <c:pt idx="83">
                  <c:v>119.97480000000124</c:v>
                </c:pt>
                <c:pt idx="84">
                  <c:v>114.07440000000113</c:v>
                </c:pt>
                <c:pt idx="85">
                  <c:v>108.17400000000117</c:v>
                </c:pt>
                <c:pt idx="86">
                  <c:v>102.27360000000118</c:v>
                </c:pt>
                <c:pt idx="87">
                  <c:v>96.373200000001233</c:v>
                </c:pt>
                <c:pt idx="88">
                  <c:v>90.472800000001229</c:v>
                </c:pt>
                <c:pt idx="89">
                  <c:v>84.572400000001167</c:v>
                </c:pt>
                <c:pt idx="90">
                  <c:v>78.672000000001162</c:v>
                </c:pt>
                <c:pt idx="91">
                  <c:v>72.7716000000012</c:v>
                </c:pt>
                <c:pt idx="92">
                  <c:v>66.871200000001195</c:v>
                </c:pt>
                <c:pt idx="93">
                  <c:v>60.970800000001738</c:v>
                </c:pt>
                <c:pt idx="94">
                  <c:v>55.07040000000179</c:v>
                </c:pt>
                <c:pt idx="95">
                  <c:v>49.170000000001785</c:v>
                </c:pt>
                <c:pt idx="96">
                  <c:v>43.269600000001837</c:v>
                </c:pt>
                <c:pt idx="97">
                  <c:v>37.369200000001719</c:v>
                </c:pt>
                <c:pt idx="98">
                  <c:v>31.468800000001774</c:v>
                </c:pt>
                <c:pt idx="99">
                  <c:v>25.568400000001766</c:v>
                </c:pt>
                <c:pt idx="100">
                  <c:v>19.668000000001818</c:v>
                </c:pt>
                <c:pt idx="101">
                  <c:v>13.767600000000012</c:v>
                </c:pt>
                <c:pt idx="102">
                  <c:v>7.8672000000000608</c:v>
                </c:pt>
                <c:pt idx="103">
                  <c:v>1.9668000000000017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3-4428-B4B2-73FD7378A30D}"/>
            </c:ext>
          </c:extLst>
        </c:ser>
        <c:ser>
          <c:idx val="1"/>
          <c:order val="1"/>
          <c:tx>
            <c:v>Cash Costs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'Saline-Revenue Data'!$B$2:$B$122</c:f>
              <c:numCache>
                <c:formatCode>General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3.69999999999999</c:v>
                </c:pt>
                <c:pt idx="38">
                  <c:v>3.7999999999999901</c:v>
                </c:pt>
                <c:pt idx="39">
                  <c:v>3.8999999999999901</c:v>
                </c:pt>
                <c:pt idx="40">
                  <c:v>3.9999999999999898</c:v>
                </c:pt>
                <c:pt idx="41">
                  <c:v>4.0999999999999899</c:v>
                </c:pt>
                <c:pt idx="42">
                  <c:v>4.1999999999999904</c:v>
                </c:pt>
                <c:pt idx="43">
                  <c:v>4.2999999999999901</c:v>
                </c:pt>
                <c:pt idx="44">
                  <c:v>4.3999999999999897</c:v>
                </c:pt>
                <c:pt idx="45">
                  <c:v>4.4999999999999902</c:v>
                </c:pt>
                <c:pt idx="46">
                  <c:v>4.5999999999999899</c:v>
                </c:pt>
                <c:pt idx="47">
                  <c:v>4.6999999999999904</c:v>
                </c:pt>
                <c:pt idx="48">
                  <c:v>4.7999999999999901</c:v>
                </c:pt>
                <c:pt idx="49">
                  <c:v>4.8999999999999897</c:v>
                </c:pt>
                <c:pt idx="50">
                  <c:v>4.9999999999999902</c:v>
                </c:pt>
                <c:pt idx="51">
                  <c:v>5.0999999999999899</c:v>
                </c:pt>
                <c:pt idx="52">
                  <c:v>5.1999999999999904</c:v>
                </c:pt>
                <c:pt idx="53">
                  <c:v>5.2999999999999901</c:v>
                </c:pt>
                <c:pt idx="54">
                  <c:v>5.3999999999999897</c:v>
                </c:pt>
                <c:pt idx="55">
                  <c:v>5.4999999999999902</c:v>
                </c:pt>
                <c:pt idx="56">
                  <c:v>5.5999999999999899</c:v>
                </c:pt>
                <c:pt idx="57">
                  <c:v>5.6999999999999904</c:v>
                </c:pt>
                <c:pt idx="58">
                  <c:v>5.7999999999999901</c:v>
                </c:pt>
                <c:pt idx="59">
                  <c:v>5.8999999999999897</c:v>
                </c:pt>
                <c:pt idx="60">
                  <c:v>5.9999999999999902</c:v>
                </c:pt>
                <c:pt idx="61">
                  <c:v>6.0999999999999899</c:v>
                </c:pt>
                <c:pt idx="62">
                  <c:v>6.1999999999999904</c:v>
                </c:pt>
                <c:pt idx="63">
                  <c:v>6.2999999999999901</c:v>
                </c:pt>
                <c:pt idx="64">
                  <c:v>6.3999999999999897</c:v>
                </c:pt>
                <c:pt idx="65">
                  <c:v>6.4999999999999796</c:v>
                </c:pt>
                <c:pt idx="66">
                  <c:v>6.5999999999999801</c:v>
                </c:pt>
                <c:pt idx="67">
                  <c:v>6.6999999999999797</c:v>
                </c:pt>
                <c:pt idx="68">
                  <c:v>6.7999999999999803</c:v>
                </c:pt>
                <c:pt idx="69">
                  <c:v>6.8999999999999799</c:v>
                </c:pt>
                <c:pt idx="70">
                  <c:v>6.9999999999999796</c:v>
                </c:pt>
                <c:pt idx="71">
                  <c:v>7.0999999999999801</c:v>
                </c:pt>
                <c:pt idx="72">
                  <c:v>7.1999999999999797</c:v>
                </c:pt>
                <c:pt idx="73">
                  <c:v>7.2999999999999803</c:v>
                </c:pt>
                <c:pt idx="74">
                  <c:v>7.3999999999999799</c:v>
                </c:pt>
                <c:pt idx="75">
                  <c:v>7.4999999999999796</c:v>
                </c:pt>
                <c:pt idx="76">
                  <c:v>7.5999999999999801</c:v>
                </c:pt>
                <c:pt idx="77">
                  <c:v>7.6999999999999797</c:v>
                </c:pt>
                <c:pt idx="78">
                  <c:v>7.7999999999999803</c:v>
                </c:pt>
                <c:pt idx="79">
                  <c:v>7.8999999999999799</c:v>
                </c:pt>
                <c:pt idx="80">
                  <c:v>7.9999999999999796</c:v>
                </c:pt>
                <c:pt idx="81">
                  <c:v>8.0999999999999801</c:v>
                </c:pt>
                <c:pt idx="82">
                  <c:v>8.1999999999999797</c:v>
                </c:pt>
                <c:pt idx="83">
                  <c:v>8.2999999999999794</c:v>
                </c:pt>
                <c:pt idx="84">
                  <c:v>8.3999999999999808</c:v>
                </c:pt>
                <c:pt idx="85">
                  <c:v>8.4999999999999805</c:v>
                </c:pt>
                <c:pt idx="86">
                  <c:v>8.5999999999999801</c:v>
                </c:pt>
                <c:pt idx="87">
                  <c:v>8.6999999999999797</c:v>
                </c:pt>
                <c:pt idx="88">
                  <c:v>8.7999999999999794</c:v>
                </c:pt>
                <c:pt idx="89">
                  <c:v>8.8999999999999808</c:v>
                </c:pt>
                <c:pt idx="90">
                  <c:v>8.9999999999999805</c:v>
                </c:pt>
                <c:pt idx="91">
                  <c:v>9.0999999999999801</c:v>
                </c:pt>
                <c:pt idx="92">
                  <c:v>9.1999999999999797</c:v>
                </c:pt>
                <c:pt idx="93">
                  <c:v>9.2999999999999705</c:v>
                </c:pt>
                <c:pt idx="94">
                  <c:v>9.3999999999999702</c:v>
                </c:pt>
                <c:pt idx="95">
                  <c:v>9.4999999999999698</c:v>
                </c:pt>
                <c:pt idx="96">
                  <c:v>9.5999999999999694</c:v>
                </c:pt>
                <c:pt idx="97">
                  <c:v>9.6999999999999709</c:v>
                </c:pt>
                <c:pt idx="98">
                  <c:v>9.7999999999999705</c:v>
                </c:pt>
                <c:pt idx="99">
                  <c:v>9.8999999999999702</c:v>
                </c:pt>
                <c:pt idx="100">
                  <c:v>9.9999999999999698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xVal>
          <c:yVal>
            <c:numRef>
              <c:f>'Saline-Revenue Data'!$F$2:$F$122</c:f>
              <c:numCache>
                <c:formatCode>_("$"* #,##0.00_);_("$"* \(#,##0.00\);_("$"* "-"??_);_(@_)</c:formatCode>
                <c:ptCount val="121"/>
                <c:pt idx="0">
                  <c:v>322.66000000000003</c:v>
                </c:pt>
                <c:pt idx="1">
                  <c:v>322.66000000000003</c:v>
                </c:pt>
                <c:pt idx="2">
                  <c:v>322.66000000000003</c:v>
                </c:pt>
                <c:pt idx="3">
                  <c:v>322.66000000000003</c:v>
                </c:pt>
                <c:pt idx="4">
                  <c:v>322.66000000000003</c:v>
                </c:pt>
                <c:pt idx="5">
                  <c:v>322.66000000000003</c:v>
                </c:pt>
                <c:pt idx="6">
                  <c:v>322.66000000000003</c:v>
                </c:pt>
                <c:pt idx="7">
                  <c:v>322.66000000000003</c:v>
                </c:pt>
                <c:pt idx="8">
                  <c:v>322.66000000000003</c:v>
                </c:pt>
                <c:pt idx="9">
                  <c:v>322.66000000000003</c:v>
                </c:pt>
                <c:pt idx="10">
                  <c:v>322.66000000000003</c:v>
                </c:pt>
                <c:pt idx="11">
                  <c:v>322.66000000000003</c:v>
                </c:pt>
                <c:pt idx="12">
                  <c:v>322.66000000000003</c:v>
                </c:pt>
                <c:pt idx="13">
                  <c:v>322.66000000000003</c:v>
                </c:pt>
                <c:pt idx="14">
                  <c:v>322.66000000000003</c:v>
                </c:pt>
                <c:pt idx="15">
                  <c:v>322.66000000000003</c:v>
                </c:pt>
                <c:pt idx="16">
                  <c:v>322.66000000000003</c:v>
                </c:pt>
                <c:pt idx="17">
                  <c:v>322.66000000000003</c:v>
                </c:pt>
                <c:pt idx="18">
                  <c:v>322.66000000000003</c:v>
                </c:pt>
                <c:pt idx="19">
                  <c:v>322.66000000000003</c:v>
                </c:pt>
                <c:pt idx="20">
                  <c:v>322.66000000000003</c:v>
                </c:pt>
                <c:pt idx="21">
                  <c:v>322.66000000000003</c:v>
                </c:pt>
                <c:pt idx="22">
                  <c:v>322.66000000000003</c:v>
                </c:pt>
                <c:pt idx="23">
                  <c:v>322.66000000000003</c:v>
                </c:pt>
                <c:pt idx="24">
                  <c:v>322.66000000000003</c:v>
                </c:pt>
                <c:pt idx="25">
                  <c:v>322.66000000000003</c:v>
                </c:pt>
                <c:pt idx="26">
                  <c:v>322.66000000000003</c:v>
                </c:pt>
                <c:pt idx="27">
                  <c:v>322.66000000000003</c:v>
                </c:pt>
                <c:pt idx="28">
                  <c:v>322.66000000000003</c:v>
                </c:pt>
                <c:pt idx="29">
                  <c:v>322.66000000000003</c:v>
                </c:pt>
                <c:pt idx="30">
                  <c:v>322.66000000000003</c:v>
                </c:pt>
                <c:pt idx="31">
                  <c:v>322.66000000000003</c:v>
                </c:pt>
                <c:pt idx="32">
                  <c:v>322.66000000000003</c:v>
                </c:pt>
                <c:pt idx="33">
                  <c:v>322.66000000000003</c:v>
                </c:pt>
                <c:pt idx="34">
                  <c:v>322.66000000000003</c:v>
                </c:pt>
                <c:pt idx="35">
                  <c:v>322.66000000000003</c:v>
                </c:pt>
                <c:pt idx="36">
                  <c:v>322.66000000000003</c:v>
                </c:pt>
                <c:pt idx="37">
                  <c:v>322.66000000000003</c:v>
                </c:pt>
                <c:pt idx="38">
                  <c:v>322.66000000000003</c:v>
                </c:pt>
                <c:pt idx="39">
                  <c:v>322.66000000000003</c:v>
                </c:pt>
                <c:pt idx="40">
                  <c:v>322.66000000000003</c:v>
                </c:pt>
                <c:pt idx="41">
                  <c:v>322.66000000000003</c:v>
                </c:pt>
                <c:pt idx="42">
                  <c:v>322.66000000000003</c:v>
                </c:pt>
                <c:pt idx="43">
                  <c:v>322.66000000000003</c:v>
                </c:pt>
                <c:pt idx="44">
                  <c:v>322.66000000000003</c:v>
                </c:pt>
                <c:pt idx="45">
                  <c:v>322.66000000000003</c:v>
                </c:pt>
                <c:pt idx="46">
                  <c:v>322.66000000000003</c:v>
                </c:pt>
                <c:pt idx="47">
                  <c:v>322.66000000000003</c:v>
                </c:pt>
                <c:pt idx="48">
                  <c:v>322.66000000000003</c:v>
                </c:pt>
                <c:pt idx="49">
                  <c:v>322.66000000000003</c:v>
                </c:pt>
                <c:pt idx="50">
                  <c:v>322.66000000000003</c:v>
                </c:pt>
                <c:pt idx="51">
                  <c:v>322.66000000000003</c:v>
                </c:pt>
                <c:pt idx="52">
                  <c:v>322.66000000000003</c:v>
                </c:pt>
                <c:pt idx="53">
                  <c:v>322.66000000000003</c:v>
                </c:pt>
                <c:pt idx="54">
                  <c:v>322.66000000000003</c:v>
                </c:pt>
                <c:pt idx="55">
                  <c:v>322.66000000000003</c:v>
                </c:pt>
                <c:pt idx="56">
                  <c:v>322.66000000000003</c:v>
                </c:pt>
                <c:pt idx="57">
                  <c:v>322.66000000000003</c:v>
                </c:pt>
                <c:pt idx="58">
                  <c:v>322.66000000000003</c:v>
                </c:pt>
                <c:pt idx="59">
                  <c:v>322.66000000000003</c:v>
                </c:pt>
                <c:pt idx="60">
                  <c:v>322.66000000000003</c:v>
                </c:pt>
                <c:pt idx="61">
                  <c:v>322.66000000000003</c:v>
                </c:pt>
                <c:pt idx="62">
                  <c:v>322.66000000000003</c:v>
                </c:pt>
                <c:pt idx="63">
                  <c:v>322.66000000000003</c:v>
                </c:pt>
                <c:pt idx="64">
                  <c:v>322.66000000000003</c:v>
                </c:pt>
                <c:pt idx="65">
                  <c:v>322.66000000000003</c:v>
                </c:pt>
                <c:pt idx="66">
                  <c:v>322.66000000000003</c:v>
                </c:pt>
                <c:pt idx="67">
                  <c:v>322.66000000000003</c:v>
                </c:pt>
                <c:pt idx="68">
                  <c:v>322.66000000000003</c:v>
                </c:pt>
                <c:pt idx="69">
                  <c:v>322.66000000000003</c:v>
                </c:pt>
                <c:pt idx="70">
                  <c:v>322.66000000000003</c:v>
                </c:pt>
                <c:pt idx="71">
                  <c:v>322.66000000000003</c:v>
                </c:pt>
                <c:pt idx="72">
                  <c:v>322.66000000000003</c:v>
                </c:pt>
                <c:pt idx="73">
                  <c:v>322.66000000000003</c:v>
                </c:pt>
                <c:pt idx="74">
                  <c:v>322.66000000000003</c:v>
                </c:pt>
                <c:pt idx="75">
                  <c:v>322.66000000000003</c:v>
                </c:pt>
                <c:pt idx="76">
                  <c:v>322.66000000000003</c:v>
                </c:pt>
                <c:pt idx="77">
                  <c:v>322.66000000000003</c:v>
                </c:pt>
                <c:pt idx="78">
                  <c:v>322.66000000000003</c:v>
                </c:pt>
                <c:pt idx="79">
                  <c:v>322.66000000000003</c:v>
                </c:pt>
                <c:pt idx="80">
                  <c:v>322.66000000000003</c:v>
                </c:pt>
                <c:pt idx="81">
                  <c:v>322.66000000000003</c:v>
                </c:pt>
                <c:pt idx="82">
                  <c:v>322.66000000000003</c:v>
                </c:pt>
                <c:pt idx="83">
                  <c:v>322.66000000000003</c:v>
                </c:pt>
                <c:pt idx="84">
                  <c:v>322.66000000000003</c:v>
                </c:pt>
                <c:pt idx="85">
                  <c:v>322.66000000000003</c:v>
                </c:pt>
                <c:pt idx="86">
                  <c:v>322.66000000000003</c:v>
                </c:pt>
                <c:pt idx="87">
                  <c:v>322.66000000000003</c:v>
                </c:pt>
                <c:pt idx="88">
                  <c:v>322.66000000000003</c:v>
                </c:pt>
                <c:pt idx="89">
                  <c:v>322.66000000000003</c:v>
                </c:pt>
                <c:pt idx="90">
                  <c:v>322.66000000000003</c:v>
                </c:pt>
                <c:pt idx="91">
                  <c:v>322.66000000000003</c:v>
                </c:pt>
                <c:pt idx="92">
                  <c:v>322.66000000000003</c:v>
                </c:pt>
                <c:pt idx="93">
                  <c:v>322.66000000000003</c:v>
                </c:pt>
                <c:pt idx="94">
                  <c:v>322.66000000000003</c:v>
                </c:pt>
                <c:pt idx="95">
                  <c:v>322.66000000000003</c:v>
                </c:pt>
                <c:pt idx="96">
                  <c:v>322.66000000000003</c:v>
                </c:pt>
                <c:pt idx="97">
                  <c:v>322.66000000000003</c:v>
                </c:pt>
                <c:pt idx="98">
                  <c:v>322.66000000000003</c:v>
                </c:pt>
                <c:pt idx="99">
                  <c:v>322.66000000000003</c:v>
                </c:pt>
                <c:pt idx="100">
                  <c:v>322.66000000000003</c:v>
                </c:pt>
                <c:pt idx="101">
                  <c:v>322.66000000000003</c:v>
                </c:pt>
                <c:pt idx="102">
                  <c:v>322.66000000000003</c:v>
                </c:pt>
                <c:pt idx="103">
                  <c:v>322.66000000000003</c:v>
                </c:pt>
                <c:pt idx="104">
                  <c:v>322.66000000000003</c:v>
                </c:pt>
                <c:pt idx="105">
                  <c:v>322.66000000000003</c:v>
                </c:pt>
                <c:pt idx="106">
                  <c:v>322.66000000000003</c:v>
                </c:pt>
                <c:pt idx="107">
                  <c:v>322.66000000000003</c:v>
                </c:pt>
                <c:pt idx="108">
                  <c:v>322.66000000000003</c:v>
                </c:pt>
                <c:pt idx="109">
                  <c:v>322.66000000000003</c:v>
                </c:pt>
                <c:pt idx="110">
                  <c:v>322.66000000000003</c:v>
                </c:pt>
                <c:pt idx="111">
                  <c:v>322.66000000000003</c:v>
                </c:pt>
                <c:pt idx="112">
                  <c:v>322.66000000000003</c:v>
                </c:pt>
                <c:pt idx="113">
                  <c:v>322.66000000000003</c:v>
                </c:pt>
                <c:pt idx="114">
                  <c:v>322.66000000000003</c:v>
                </c:pt>
                <c:pt idx="115">
                  <c:v>322.66000000000003</c:v>
                </c:pt>
                <c:pt idx="116">
                  <c:v>322.66000000000003</c:v>
                </c:pt>
                <c:pt idx="117">
                  <c:v>322.66000000000003</c:v>
                </c:pt>
                <c:pt idx="118">
                  <c:v>322.66000000000003</c:v>
                </c:pt>
                <c:pt idx="119">
                  <c:v>322.66000000000003</c:v>
                </c:pt>
                <c:pt idx="120">
                  <c:v>322.66000000000003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3-4428-B4B2-73FD7378A30D}"/>
            </c:ext>
          </c:extLst>
        </c:ser>
        <c:ser>
          <c:idx val="2"/>
          <c:order val="2"/>
          <c:tx>
            <c:v>Returns to Labor &amp; Mgmt (Cash)</c:v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'Saline-Revenue Data'!$B$2:$B$122</c:f>
              <c:numCache>
                <c:formatCode>General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3.69999999999999</c:v>
                </c:pt>
                <c:pt idx="38">
                  <c:v>3.7999999999999901</c:v>
                </c:pt>
                <c:pt idx="39">
                  <c:v>3.8999999999999901</c:v>
                </c:pt>
                <c:pt idx="40">
                  <c:v>3.9999999999999898</c:v>
                </c:pt>
                <c:pt idx="41">
                  <c:v>4.0999999999999899</c:v>
                </c:pt>
                <c:pt idx="42">
                  <c:v>4.1999999999999904</c:v>
                </c:pt>
                <c:pt idx="43">
                  <c:v>4.2999999999999901</c:v>
                </c:pt>
                <c:pt idx="44">
                  <c:v>4.3999999999999897</c:v>
                </c:pt>
                <c:pt idx="45">
                  <c:v>4.4999999999999902</c:v>
                </c:pt>
                <c:pt idx="46">
                  <c:v>4.5999999999999899</c:v>
                </c:pt>
                <c:pt idx="47">
                  <c:v>4.6999999999999904</c:v>
                </c:pt>
                <c:pt idx="48">
                  <c:v>4.7999999999999901</c:v>
                </c:pt>
                <c:pt idx="49">
                  <c:v>4.8999999999999897</c:v>
                </c:pt>
                <c:pt idx="50">
                  <c:v>4.9999999999999902</c:v>
                </c:pt>
                <c:pt idx="51">
                  <c:v>5.0999999999999899</c:v>
                </c:pt>
                <c:pt idx="52">
                  <c:v>5.1999999999999904</c:v>
                </c:pt>
                <c:pt idx="53">
                  <c:v>5.2999999999999901</c:v>
                </c:pt>
                <c:pt idx="54">
                  <c:v>5.3999999999999897</c:v>
                </c:pt>
                <c:pt idx="55">
                  <c:v>5.4999999999999902</c:v>
                </c:pt>
                <c:pt idx="56">
                  <c:v>5.5999999999999899</c:v>
                </c:pt>
                <c:pt idx="57">
                  <c:v>5.6999999999999904</c:v>
                </c:pt>
                <c:pt idx="58">
                  <c:v>5.7999999999999901</c:v>
                </c:pt>
                <c:pt idx="59">
                  <c:v>5.8999999999999897</c:v>
                </c:pt>
                <c:pt idx="60">
                  <c:v>5.9999999999999902</c:v>
                </c:pt>
                <c:pt idx="61">
                  <c:v>6.0999999999999899</c:v>
                </c:pt>
                <c:pt idx="62">
                  <c:v>6.1999999999999904</c:v>
                </c:pt>
                <c:pt idx="63">
                  <c:v>6.2999999999999901</c:v>
                </c:pt>
                <c:pt idx="64">
                  <c:v>6.3999999999999897</c:v>
                </c:pt>
                <c:pt idx="65">
                  <c:v>6.4999999999999796</c:v>
                </c:pt>
                <c:pt idx="66">
                  <c:v>6.5999999999999801</c:v>
                </c:pt>
                <c:pt idx="67">
                  <c:v>6.6999999999999797</c:v>
                </c:pt>
                <c:pt idx="68">
                  <c:v>6.7999999999999803</c:v>
                </c:pt>
                <c:pt idx="69">
                  <c:v>6.8999999999999799</c:v>
                </c:pt>
                <c:pt idx="70">
                  <c:v>6.9999999999999796</c:v>
                </c:pt>
                <c:pt idx="71">
                  <c:v>7.0999999999999801</c:v>
                </c:pt>
                <c:pt idx="72">
                  <c:v>7.1999999999999797</c:v>
                </c:pt>
                <c:pt idx="73">
                  <c:v>7.2999999999999803</c:v>
                </c:pt>
                <c:pt idx="74">
                  <c:v>7.3999999999999799</c:v>
                </c:pt>
                <c:pt idx="75">
                  <c:v>7.4999999999999796</c:v>
                </c:pt>
                <c:pt idx="76">
                  <c:v>7.5999999999999801</c:v>
                </c:pt>
                <c:pt idx="77">
                  <c:v>7.6999999999999797</c:v>
                </c:pt>
                <c:pt idx="78">
                  <c:v>7.7999999999999803</c:v>
                </c:pt>
                <c:pt idx="79">
                  <c:v>7.8999999999999799</c:v>
                </c:pt>
                <c:pt idx="80">
                  <c:v>7.9999999999999796</c:v>
                </c:pt>
                <c:pt idx="81">
                  <c:v>8.0999999999999801</c:v>
                </c:pt>
                <c:pt idx="82">
                  <c:v>8.1999999999999797</c:v>
                </c:pt>
                <c:pt idx="83">
                  <c:v>8.2999999999999794</c:v>
                </c:pt>
                <c:pt idx="84">
                  <c:v>8.3999999999999808</c:v>
                </c:pt>
                <c:pt idx="85">
                  <c:v>8.4999999999999805</c:v>
                </c:pt>
                <c:pt idx="86">
                  <c:v>8.5999999999999801</c:v>
                </c:pt>
                <c:pt idx="87">
                  <c:v>8.6999999999999797</c:v>
                </c:pt>
                <c:pt idx="88">
                  <c:v>8.7999999999999794</c:v>
                </c:pt>
                <c:pt idx="89">
                  <c:v>8.8999999999999808</c:v>
                </c:pt>
                <c:pt idx="90">
                  <c:v>8.9999999999999805</c:v>
                </c:pt>
                <c:pt idx="91">
                  <c:v>9.0999999999999801</c:v>
                </c:pt>
                <c:pt idx="92">
                  <c:v>9.1999999999999797</c:v>
                </c:pt>
                <c:pt idx="93">
                  <c:v>9.2999999999999705</c:v>
                </c:pt>
                <c:pt idx="94">
                  <c:v>9.3999999999999702</c:v>
                </c:pt>
                <c:pt idx="95">
                  <c:v>9.4999999999999698</c:v>
                </c:pt>
                <c:pt idx="96">
                  <c:v>9.5999999999999694</c:v>
                </c:pt>
                <c:pt idx="97">
                  <c:v>9.6999999999999709</c:v>
                </c:pt>
                <c:pt idx="98">
                  <c:v>9.7999999999999705</c:v>
                </c:pt>
                <c:pt idx="99">
                  <c:v>9.8999999999999702</c:v>
                </c:pt>
                <c:pt idx="100">
                  <c:v>9.9999999999999698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xVal>
          <c:yVal>
            <c:numRef>
              <c:f>'Saline-Revenue Data'!$G$2:$G$122</c:f>
              <c:numCache>
                <c:formatCode>_("$"* #,##0.00_);_("$"* \(#,##0.00\);_("$"* "-"??_);_(@_)</c:formatCode>
                <c:ptCount val="121"/>
                <c:pt idx="0">
                  <c:v>169.03999999999996</c:v>
                </c:pt>
                <c:pt idx="1">
                  <c:v>169.03999999999996</c:v>
                </c:pt>
                <c:pt idx="2">
                  <c:v>169.03999999999996</c:v>
                </c:pt>
                <c:pt idx="3">
                  <c:v>169.03999999999996</c:v>
                </c:pt>
                <c:pt idx="4">
                  <c:v>169.03999999999996</c:v>
                </c:pt>
                <c:pt idx="5">
                  <c:v>169.03999999999996</c:v>
                </c:pt>
                <c:pt idx="6">
                  <c:v>169.03999999999996</c:v>
                </c:pt>
                <c:pt idx="7">
                  <c:v>169.03999999999996</c:v>
                </c:pt>
                <c:pt idx="8">
                  <c:v>169.03999999999996</c:v>
                </c:pt>
                <c:pt idx="9">
                  <c:v>169.03999999999996</c:v>
                </c:pt>
                <c:pt idx="10">
                  <c:v>169.03999999999996</c:v>
                </c:pt>
                <c:pt idx="11">
                  <c:v>169.03999999999996</c:v>
                </c:pt>
                <c:pt idx="12">
                  <c:v>169.03999999999996</c:v>
                </c:pt>
                <c:pt idx="13">
                  <c:v>169.03999999999996</c:v>
                </c:pt>
                <c:pt idx="14">
                  <c:v>169.03999999999996</c:v>
                </c:pt>
                <c:pt idx="15">
                  <c:v>169.03999999999996</c:v>
                </c:pt>
                <c:pt idx="16">
                  <c:v>169.03999999999996</c:v>
                </c:pt>
                <c:pt idx="17">
                  <c:v>169.03999999999996</c:v>
                </c:pt>
                <c:pt idx="18">
                  <c:v>169.03999999999996</c:v>
                </c:pt>
                <c:pt idx="19">
                  <c:v>169.03999999999996</c:v>
                </c:pt>
                <c:pt idx="20">
                  <c:v>169.03999999999996</c:v>
                </c:pt>
                <c:pt idx="21">
                  <c:v>163.13959999999992</c:v>
                </c:pt>
                <c:pt idx="22">
                  <c:v>157.23919999999998</c:v>
                </c:pt>
                <c:pt idx="23">
                  <c:v>151.33879999999994</c:v>
                </c:pt>
                <c:pt idx="24">
                  <c:v>145.43839999999989</c:v>
                </c:pt>
                <c:pt idx="25">
                  <c:v>139.53799999999995</c:v>
                </c:pt>
                <c:pt idx="26">
                  <c:v>133.63759999999991</c:v>
                </c:pt>
                <c:pt idx="27">
                  <c:v>127.73719999999986</c:v>
                </c:pt>
                <c:pt idx="28">
                  <c:v>121.83679999999993</c:v>
                </c:pt>
                <c:pt idx="29">
                  <c:v>115.93639999999999</c:v>
                </c:pt>
                <c:pt idx="30">
                  <c:v>110.03599999999994</c:v>
                </c:pt>
                <c:pt idx="31">
                  <c:v>104.13559999999995</c:v>
                </c:pt>
                <c:pt idx="32">
                  <c:v>98.235199999999963</c:v>
                </c:pt>
                <c:pt idx="33">
                  <c:v>92.334799999999973</c:v>
                </c:pt>
                <c:pt idx="34">
                  <c:v>86.434400000000039</c:v>
                </c:pt>
                <c:pt idx="35">
                  <c:v>80.533999999999992</c:v>
                </c:pt>
                <c:pt idx="36">
                  <c:v>74.633600000000001</c:v>
                </c:pt>
                <c:pt idx="37">
                  <c:v>68.733200000000522</c:v>
                </c:pt>
                <c:pt idx="38">
                  <c:v>62.832800000000532</c:v>
                </c:pt>
                <c:pt idx="39">
                  <c:v>56.932400000000484</c:v>
                </c:pt>
                <c:pt idx="40">
                  <c:v>51.032000000000551</c:v>
                </c:pt>
                <c:pt idx="41">
                  <c:v>45.13160000000056</c:v>
                </c:pt>
                <c:pt idx="42">
                  <c:v>39.231200000000456</c:v>
                </c:pt>
                <c:pt idx="43">
                  <c:v>33.330800000000522</c:v>
                </c:pt>
                <c:pt idx="44">
                  <c:v>27.430400000000589</c:v>
                </c:pt>
                <c:pt idx="45">
                  <c:v>21.530000000000541</c:v>
                </c:pt>
                <c:pt idx="46">
                  <c:v>15.629600000000551</c:v>
                </c:pt>
                <c:pt idx="47">
                  <c:v>9.7292000000005601</c:v>
                </c:pt>
                <c:pt idx="48">
                  <c:v>3.8288000000005695</c:v>
                </c:pt>
                <c:pt idx="49">
                  <c:v>-2.071599999999421</c:v>
                </c:pt>
                <c:pt idx="50">
                  <c:v>-7.9719999999994116</c:v>
                </c:pt>
                <c:pt idx="51">
                  <c:v>-13.872399999999402</c:v>
                </c:pt>
                <c:pt idx="52">
                  <c:v>-19.772799999999449</c:v>
                </c:pt>
                <c:pt idx="53">
                  <c:v>-25.67319999999944</c:v>
                </c:pt>
                <c:pt idx="54">
                  <c:v>-31.573599999999431</c:v>
                </c:pt>
                <c:pt idx="55">
                  <c:v>-37.473999999999478</c:v>
                </c:pt>
                <c:pt idx="56">
                  <c:v>-43.374399999999468</c:v>
                </c:pt>
                <c:pt idx="57">
                  <c:v>-49.274799999999459</c:v>
                </c:pt>
                <c:pt idx="58">
                  <c:v>-55.175199999999506</c:v>
                </c:pt>
                <c:pt idx="59">
                  <c:v>-61.07559999999944</c:v>
                </c:pt>
                <c:pt idx="60">
                  <c:v>-66.975999999999459</c:v>
                </c:pt>
                <c:pt idx="61">
                  <c:v>-72.87639999999945</c:v>
                </c:pt>
                <c:pt idx="62">
                  <c:v>-78.77679999999944</c:v>
                </c:pt>
                <c:pt idx="63">
                  <c:v>-84.677199999999431</c:v>
                </c:pt>
                <c:pt idx="64">
                  <c:v>-90.577599999999364</c:v>
                </c:pt>
                <c:pt idx="65">
                  <c:v>-96.477999999998787</c:v>
                </c:pt>
                <c:pt idx="66">
                  <c:v>-102.37839999999889</c:v>
                </c:pt>
                <c:pt idx="67">
                  <c:v>-108.27879999999882</c:v>
                </c:pt>
                <c:pt idx="68">
                  <c:v>-114.17919999999884</c:v>
                </c:pt>
                <c:pt idx="69">
                  <c:v>-120.07959999999883</c:v>
                </c:pt>
                <c:pt idx="70">
                  <c:v>-125.97999999999882</c:v>
                </c:pt>
                <c:pt idx="71">
                  <c:v>-131.88039999999882</c:v>
                </c:pt>
                <c:pt idx="72">
                  <c:v>-137.78079999999883</c:v>
                </c:pt>
                <c:pt idx="73">
                  <c:v>-143.68119999999885</c:v>
                </c:pt>
                <c:pt idx="74">
                  <c:v>-149.58159999999884</c:v>
                </c:pt>
                <c:pt idx="75">
                  <c:v>-155.48199999999881</c:v>
                </c:pt>
                <c:pt idx="76">
                  <c:v>-161.38239999999885</c:v>
                </c:pt>
                <c:pt idx="77">
                  <c:v>-167.28279999999882</c:v>
                </c:pt>
                <c:pt idx="78">
                  <c:v>-173.18319999999886</c:v>
                </c:pt>
                <c:pt idx="79">
                  <c:v>-179.0835999999988</c:v>
                </c:pt>
                <c:pt idx="80">
                  <c:v>-184.98399999999882</c:v>
                </c:pt>
                <c:pt idx="81">
                  <c:v>-190.88439999999883</c:v>
                </c:pt>
                <c:pt idx="82">
                  <c:v>-196.78479999999882</c:v>
                </c:pt>
                <c:pt idx="83">
                  <c:v>-202.68519999999879</c:v>
                </c:pt>
                <c:pt idx="84">
                  <c:v>-208.58559999999889</c:v>
                </c:pt>
                <c:pt idx="85">
                  <c:v>-214.48599999999885</c:v>
                </c:pt>
                <c:pt idx="86">
                  <c:v>-220.38639999999884</c:v>
                </c:pt>
                <c:pt idx="87">
                  <c:v>-226.28679999999878</c:v>
                </c:pt>
                <c:pt idx="88">
                  <c:v>-232.1871999999988</c:v>
                </c:pt>
                <c:pt idx="89">
                  <c:v>-238.08759999999887</c:v>
                </c:pt>
                <c:pt idx="90">
                  <c:v>-243.98799999999886</c:v>
                </c:pt>
                <c:pt idx="91">
                  <c:v>-249.88839999999882</c:v>
                </c:pt>
                <c:pt idx="92">
                  <c:v>-255.78879999999884</c:v>
                </c:pt>
                <c:pt idx="93">
                  <c:v>-261.68919999999827</c:v>
                </c:pt>
                <c:pt idx="94">
                  <c:v>-267.58959999999826</c:v>
                </c:pt>
                <c:pt idx="95">
                  <c:v>-273.48999999999825</c:v>
                </c:pt>
                <c:pt idx="96">
                  <c:v>-279.39039999999818</c:v>
                </c:pt>
                <c:pt idx="97">
                  <c:v>-285.29079999999828</c:v>
                </c:pt>
                <c:pt idx="98">
                  <c:v>-291.19119999999828</c:v>
                </c:pt>
                <c:pt idx="99">
                  <c:v>-297.09159999999827</c:v>
                </c:pt>
                <c:pt idx="100">
                  <c:v>-302.9919999999982</c:v>
                </c:pt>
                <c:pt idx="101">
                  <c:v>-308.89240000000001</c:v>
                </c:pt>
                <c:pt idx="102">
                  <c:v>-314.79279999999994</c:v>
                </c:pt>
                <c:pt idx="103">
                  <c:v>-320.69320000000005</c:v>
                </c:pt>
                <c:pt idx="104">
                  <c:v>-322.66000000000003</c:v>
                </c:pt>
                <c:pt idx="105">
                  <c:v>-322.66000000000003</c:v>
                </c:pt>
                <c:pt idx="106">
                  <c:v>-322.66000000000003</c:v>
                </c:pt>
                <c:pt idx="107">
                  <c:v>-322.66000000000003</c:v>
                </c:pt>
                <c:pt idx="108">
                  <c:v>-322.66000000000003</c:v>
                </c:pt>
                <c:pt idx="109">
                  <c:v>-322.66000000000003</c:v>
                </c:pt>
                <c:pt idx="110">
                  <c:v>-322.66000000000003</c:v>
                </c:pt>
                <c:pt idx="111">
                  <c:v>-322.66000000000003</c:v>
                </c:pt>
                <c:pt idx="112">
                  <c:v>-322.66000000000003</c:v>
                </c:pt>
                <c:pt idx="113">
                  <c:v>-322.66000000000003</c:v>
                </c:pt>
                <c:pt idx="114">
                  <c:v>-322.66000000000003</c:v>
                </c:pt>
                <c:pt idx="115">
                  <c:v>-322.66000000000003</c:v>
                </c:pt>
                <c:pt idx="116">
                  <c:v>-322.66000000000003</c:v>
                </c:pt>
                <c:pt idx="117">
                  <c:v>-322.66000000000003</c:v>
                </c:pt>
                <c:pt idx="118">
                  <c:v>-322.66000000000003</c:v>
                </c:pt>
                <c:pt idx="119">
                  <c:v>-322.66000000000003</c:v>
                </c:pt>
                <c:pt idx="120">
                  <c:v>-322.66000000000003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43-4428-B4B2-73FD7378A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7415384"/>
        <c:axId val="-2036843240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marker>
                  <c:symbol val="none"/>
                </c:marker>
                <c:errBars>
                  <c:errDir val="y"/>
                  <c:errBarType val="both"/>
                  <c:errValType val="percentage"/>
                  <c:noEndCap val="1"/>
                  <c:val val="100"/>
                  <c:spPr>
                    <a:ln w="38100">
                      <a:prstDash val="dash"/>
                    </a:ln>
                  </c:spPr>
                </c:errBars>
                <c:errBars>
                  <c:errDir val="x"/>
                  <c:errBarType val="both"/>
                  <c:errValType val="percentage"/>
                  <c:noEndCap val="0"/>
                  <c:val val="0"/>
                </c:errBars>
                <c:xVal>
                  <c:numRef>
                    <c:extLst>
                      <c:ext uri="{02D57815-91ED-43cb-92C2-25804820EDAC}">
                        <c15:formulaRef>
                          <c15:sqref>'Salinity Calculator'!$B$2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xVal>
                <c:yVal>
                  <c:numLit>
                    <c:formatCode>General</c:formatCode>
                    <c:ptCount val="1"/>
                    <c:pt idx="0">
                      <c:v>250</c:v>
                    </c:pt>
                  </c:numLit>
                </c:yVal>
                <c:smooth val="0"/>
                <c:extLst>
                  <c:ext xmlns:c16="http://schemas.microsoft.com/office/drawing/2014/chart" uri="{C3380CC4-5D6E-409C-BE32-E72D297353CC}">
                    <c16:uniqueId val="{00000003-3643-4428-B4B2-73FD7378A30D}"/>
                  </c:ext>
                </c:extLst>
              </c15:ser>
            </c15:filteredScatterSeries>
          </c:ext>
        </c:extLst>
      </c:scatterChart>
      <c:valAx>
        <c:axId val="-2067415384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Salinity (mmhos/cm)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-2036843240"/>
        <c:crosses val="autoZero"/>
        <c:crossBetween val="midCat"/>
      </c:valAx>
      <c:valAx>
        <c:axId val="-203684324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-2067415384"/>
        <c:crosses val="autoZero"/>
        <c:crossBetween val="midCat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0.61634331910095697"/>
          <c:y val="9.2532744693321095E-2"/>
          <c:w val="0.36018250249528699"/>
          <c:h val="0.202281298575542"/>
        </c:manualLayout>
      </c:layout>
      <c:overlay val="0"/>
    </c:legend>
    <c:plotVisOnly val="1"/>
    <c:dispBlanksAs val="zero"/>
    <c:showDLblsOverMax val="1"/>
  </c:chart>
  <c:spPr>
    <a:solidFill>
      <a:srgbClr val="FFFFFF"/>
    </a:solidFill>
  </c:spPr>
  <c:txPr>
    <a:bodyPr/>
    <a:lstStyle/>
    <a:p>
      <a:pPr>
        <a:defRPr sz="16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685384</xdr:colOff>
      <xdr:row>0</xdr:row>
      <xdr:rowOff>0</xdr:rowOff>
    </xdr:from>
    <xdr:to>
      <xdr:col>9</xdr:col>
      <xdr:colOff>140804</xdr:colOff>
      <xdr:row>15</xdr:row>
      <xdr:rowOff>173355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activeCell="D16" sqref="D16"/>
    </sheetView>
  </sheetViews>
  <sheetFormatPr defaultColWidth="12.42578125" defaultRowHeight="15" customHeight="1"/>
  <cols>
    <col min="1" max="6" width="8" customWidth="1"/>
    <col min="7" max="26" width="7.42578125" customWidth="1"/>
  </cols>
  <sheetData>
    <row r="1" spans="1:26" ht="15.75" customHeight="1">
      <c r="A1" s="120" t="s">
        <v>74</v>
      </c>
      <c r="B1" s="121"/>
      <c r="C1" s="121"/>
      <c r="D1" s="121"/>
      <c r="E1" s="121"/>
      <c r="F1" s="12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22" t="s">
        <v>38</v>
      </c>
      <c r="B2" s="121"/>
      <c r="C2" s="121"/>
      <c r="D2" s="121"/>
      <c r="E2" s="121"/>
      <c r="F2" s="12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9" t="s">
        <v>39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 t="s">
        <v>40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11" t="s">
        <v>75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9" t="s">
        <v>41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0" t="s">
        <v>42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1" t="s">
        <v>65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1" t="s">
        <v>64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 t="s">
        <v>43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">
    <mergeCell ref="A1:F1"/>
    <mergeCell ref="A2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93"/>
  <sheetViews>
    <sheetView tabSelected="1" zoomScale="115" zoomScaleNormal="115" workbookViewId="0">
      <selection activeCell="B2" sqref="B2"/>
    </sheetView>
  </sheetViews>
  <sheetFormatPr defaultColWidth="12.42578125" defaultRowHeight="15" customHeight="1"/>
  <cols>
    <col min="1" max="1" width="20.42578125" style="92" customWidth="1"/>
    <col min="2" max="5" width="11" style="92" customWidth="1"/>
    <col min="6" max="6" width="13.7109375" style="92" customWidth="1"/>
    <col min="7" max="7" width="17.140625" style="92" customWidth="1"/>
    <col min="8" max="8" width="20.5703125" style="92" customWidth="1"/>
    <col min="9" max="9" width="15.7109375" style="92" customWidth="1"/>
    <col min="10" max="10" width="8" style="92" customWidth="1"/>
    <col min="11" max="12" width="12.5703125" style="92" customWidth="1"/>
    <col min="13" max="19" width="7.42578125" style="110" customWidth="1"/>
    <col min="20" max="44" width="12.42578125" style="110"/>
    <col min="45" max="16384" width="12.42578125" style="92"/>
  </cols>
  <sheetData>
    <row r="1" spans="1:19" ht="16.5" customHeight="1" thickBot="1">
      <c r="A1" s="84"/>
      <c r="B1" s="84"/>
      <c r="C1" s="84"/>
      <c r="D1" s="84"/>
      <c r="E1" s="84"/>
      <c r="F1" s="84"/>
      <c r="G1" s="84"/>
      <c r="H1" s="84"/>
      <c r="I1" s="84"/>
      <c r="J1" s="84"/>
      <c r="K1" s="97"/>
      <c r="L1" s="84"/>
      <c r="M1" s="89"/>
      <c r="N1" s="89"/>
      <c r="O1" s="89"/>
      <c r="P1" s="89"/>
      <c r="Q1" s="89"/>
      <c r="R1" s="89"/>
      <c r="S1" s="89"/>
    </row>
    <row r="2" spans="1:19" ht="16.5" customHeight="1">
      <c r="A2" s="84" t="s">
        <v>5</v>
      </c>
      <c r="B2" s="93">
        <v>0</v>
      </c>
      <c r="C2" s="84"/>
      <c r="E2" s="84"/>
      <c r="F2" s="84"/>
      <c r="G2" s="84"/>
      <c r="H2" s="84"/>
      <c r="I2" s="84"/>
      <c r="J2" s="84"/>
      <c r="K2" s="97"/>
      <c r="L2" s="84"/>
      <c r="M2" s="89"/>
      <c r="N2" s="89"/>
      <c r="O2" s="89"/>
      <c r="P2" s="89"/>
      <c r="Q2" s="89"/>
      <c r="R2" s="89"/>
      <c r="S2" s="89"/>
    </row>
    <row r="3" spans="1:19" ht="15.75" customHeight="1">
      <c r="A3" s="84" t="s">
        <v>73</v>
      </c>
      <c r="B3" s="94">
        <v>43</v>
      </c>
      <c r="C3" s="84"/>
      <c r="D3" s="84"/>
      <c r="E3" s="84"/>
      <c r="F3" s="84"/>
      <c r="G3" s="84"/>
      <c r="H3" s="84"/>
      <c r="I3" s="84"/>
      <c r="J3" s="84"/>
      <c r="K3" s="97"/>
      <c r="L3" s="84"/>
      <c r="M3" s="89"/>
      <c r="N3" s="89"/>
      <c r="O3" s="89"/>
      <c r="P3" s="89"/>
      <c r="Q3" s="89"/>
      <c r="R3" s="89"/>
      <c r="S3" s="89"/>
    </row>
    <row r="4" spans="1:19" ht="15.75" customHeight="1" thickBot="1">
      <c r="A4" s="95" t="s">
        <v>72</v>
      </c>
      <c r="B4" s="96">
        <v>40</v>
      </c>
      <c r="D4" s="84"/>
      <c r="E4" s="123"/>
      <c r="F4" s="124"/>
      <c r="G4" s="84"/>
      <c r="H4" s="84"/>
      <c r="I4" s="84"/>
      <c r="J4" s="84"/>
      <c r="K4" s="97"/>
      <c r="L4" s="84"/>
      <c r="M4" s="89"/>
      <c r="N4" s="89"/>
      <c r="O4" s="89"/>
      <c r="P4" s="89"/>
      <c r="Q4" s="89"/>
      <c r="R4" s="89"/>
      <c r="S4" s="89"/>
    </row>
    <row r="5" spans="1:19" ht="16.5" customHeight="1">
      <c r="A5" s="84"/>
      <c r="B5" s="123" t="s">
        <v>44</v>
      </c>
      <c r="C5" s="124"/>
      <c r="D5" s="124"/>
      <c r="E5" s="84"/>
      <c r="F5" s="84"/>
      <c r="G5" s="97"/>
      <c r="H5" s="97"/>
      <c r="I5" s="84"/>
      <c r="J5" s="84"/>
      <c r="K5" s="97"/>
      <c r="L5" s="84"/>
      <c r="M5" s="89"/>
      <c r="N5" s="89"/>
      <c r="O5" s="89"/>
      <c r="P5" s="89"/>
      <c r="Q5" s="89"/>
      <c r="R5" s="89"/>
      <c r="S5" s="89"/>
    </row>
    <row r="6" spans="1:19" ht="15.75" customHeight="1" thickBot="1">
      <c r="A6" s="84"/>
      <c r="B6" s="98" t="s">
        <v>45</v>
      </c>
      <c r="C6" s="98" t="s">
        <v>46</v>
      </c>
      <c r="D6" s="98" t="s">
        <v>47</v>
      </c>
      <c r="E6" s="84"/>
      <c r="F6" s="84"/>
      <c r="G6" s="84"/>
      <c r="H6" s="97"/>
      <c r="I6" s="84"/>
      <c r="J6" s="84"/>
      <c r="K6" s="97"/>
      <c r="L6" s="84"/>
      <c r="M6" s="89"/>
      <c r="N6" s="89"/>
      <c r="O6" s="89"/>
      <c r="P6" s="89"/>
      <c r="Q6" s="89"/>
      <c r="R6" s="89"/>
      <c r="S6" s="89"/>
    </row>
    <row r="7" spans="1:19" ht="16.5" customHeight="1">
      <c r="A7" s="84" t="s">
        <v>48</v>
      </c>
      <c r="B7" s="99">
        <v>3.3</v>
      </c>
      <c r="C7" s="100">
        <v>8.18</v>
      </c>
      <c r="D7" s="101">
        <v>5.71</v>
      </c>
      <c r="E7" s="84"/>
      <c r="F7" s="84"/>
      <c r="G7" s="84"/>
      <c r="H7" s="97"/>
      <c r="I7" s="84"/>
      <c r="J7" s="84"/>
      <c r="K7" s="97"/>
      <c r="L7" s="84"/>
      <c r="M7" s="89"/>
      <c r="N7" s="89"/>
      <c r="O7" s="89"/>
      <c r="P7" s="89"/>
      <c r="Q7" s="89"/>
      <c r="R7" s="89"/>
      <c r="S7" s="89"/>
    </row>
    <row r="8" spans="1:19" ht="15.75" customHeight="1" thickBot="1">
      <c r="A8" s="84" t="s">
        <v>49</v>
      </c>
      <c r="B8" s="102">
        <v>149</v>
      </c>
      <c r="C8" s="103">
        <v>37</v>
      </c>
      <c r="D8" s="104">
        <v>59</v>
      </c>
      <c r="E8" s="84"/>
      <c r="F8" s="84"/>
      <c r="G8" s="84"/>
      <c r="H8" s="84"/>
      <c r="I8" s="84"/>
      <c r="J8" s="84"/>
      <c r="K8" s="97"/>
      <c r="L8" s="84"/>
      <c r="M8" s="89"/>
      <c r="N8" s="89"/>
      <c r="O8" s="89"/>
      <c r="P8" s="89"/>
      <c r="Q8" s="89"/>
      <c r="R8" s="89"/>
      <c r="S8" s="89"/>
    </row>
    <row r="9" spans="1:19" ht="15.75" customHeight="1">
      <c r="A9" s="84"/>
      <c r="B9" s="84"/>
      <c r="C9" s="97"/>
      <c r="D9" s="84"/>
      <c r="E9" s="84"/>
      <c r="F9" s="84"/>
      <c r="G9" s="84"/>
      <c r="H9" s="84"/>
      <c r="I9" s="84"/>
      <c r="J9" s="84"/>
      <c r="K9" s="84"/>
      <c r="L9" s="84"/>
      <c r="M9" s="89"/>
      <c r="N9" s="89"/>
      <c r="O9" s="89"/>
      <c r="P9" s="89"/>
      <c r="Q9" s="89"/>
      <c r="R9" s="89"/>
      <c r="S9" s="89"/>
    </row>
    <row r="10" spans="1:19" ht="15.75" customHeight="1">
      <c r="A10" s="84"/>
      <c r="B10" s="123" t="s">
        <v>50</v>
      </c>
      <c r="C10" s="124"/>
      <c r="D10" s="124"/>
      <c r="E10" s="84"/>
      <c r="F10" s="84"/>
      <c r="G10" s="84"/>
      <c r="H10" s="84"/>
      <c r="I10" s="84"/>
      <c r="J10" s="84"/>
      <c r="K10" s="84"/>
      <c r="L10" s="84"/>
      <c r="M10" s="89"/>
      <c r="N10" s="89"/>
      <c r="O10" s="89"/>
      <c r="P10" s="89"/>
      <c r="Q10" s="89"/>
      <c r="R10" s="89"/>
      <c r="S10" s="89"/>
    </row>
    <row r="11" spans="1:19" ht="15.75" customHeight="1">
      <c r="A11" s="84"/>
      <c r="B11" s="84" t="s">
        <v>45</v>
      </c>
      <c r="C11" s="84" t="s">
        <v>46</v>
      </c>
      <c r="D11" s="84" t="s">
        <v>47</v>
      </c>
      <c r="E11" s="84"/>
      <c r="F11" s="84"/>
      <c r="G11" s="84"/>
      <c r="H11" s="84"/>
      <c r="I11" s="84"/>
      <c r="J11" s="84"/>
      <c r="K11" s="84"/>
      <c r="L11" s="84"/>
      <c r="M11" s="89"/>
      <c r="N11" s="89"/>
      <c r="O11" s="89"/>
      <c r="P11" s="89"/>
      <c r="Q11" s="89"/>
      <c r="R11" s="89"/>
      <c r="S11" s="89"/>
    </row>
    <row r="12" spans="1:19" ht="15.75" customHeight="1">
      <c r="A12" s="84" t="s">
        <v>51</v>
      </c>
      <c r="B12" s="105">
        <f t="shared" ref="B12:D12" si="0">B7</f>
        <v>3.3</v>
      </c>
      <c r="C12" s="105">
        <f t="shared" si="0"/>
        <v>8.18</v>
      </c>
      <c r="D12" s="105">
        <f t="shared" si="0"/>
        <v>5.71</v>
      </c>
      <c r="E12" s="84"/>
      <c r="F12" s="84"/>
      <c r="G12" s="84"/>
      <c r="H12" s="84"/>
      <c r="I12" s="84"/>
      <c r="J12" s="84"/>
      <c r="K12" s="84"/>
      <c r="L12" s="84"/>
      <c r="M12" s="89"/>
      <c r="N12" s="89"/>
      <c r="O12" s="89"/>
      <c r="P12" s="89"/>
      <c r="Q12" s="89"/>
      <c r="R12" s="89"/>
      <c r="S12" s="89"/>
    </row>
    <row r="13" spans="1:19" ht="15.75" customHeight="1">
      <c r="A13" s="84" t="s">
        <v>52</v>
      </c>
      <c r="B13" s="106">
        <f>IF($B$2&lt;=$G$19,$B$8,IF($B$2&gt;G19+1/$H$19,0,(1-$H$19*($B$2-$G$19))*$B$8))</f>
        <v>149</v>
      </c>
      <c r="C13" s="106">
        <f>IF($B$2&lt;=$G$20,$C$8,IF($B$2&gt;$G$20+1/$H$20,0,(1-$H$20*($B$2-$G$20))*$C$8))</f>
        <v>37</v>
      </c>
      <c r="D13" s="106">
        <f>IF($B$2&lt;$G$21,$D$8,IF($B$2&gt;$G$21+1/$H$21,0,(1-$H$21*($B$2-$G$21))*$D$8))</f>
        <v>59</v>
      </c>
      <c r="E13" s="84"/>
      <c r="F13" s="84"/>
      <c r="G13" s="84"/>
      <c r="H13" s="84"/>
      <c r="I13" s="84"/>
      <c r="J13" s="84"/>
      <c r="K13" s="84"/>
      <c r="L13" s="84"/>
      <c r="M13" s="89"/>
      <c r="N13" s="89"/>
      <c r="O13" s="89"/>
      <c r="P13" s="89"/>
      <c r="Q13" s="89"/>
      <c r="R13" s="89"/>
      <c r="S13" s="89"/>
    </row>
    <row r="14" spans="1:19" ht="15.75" customHeight="1">
      <c r="A14" s="84" t="s">
        <v>53</v>
      </c>
      <c r="B14" s="105">
        <f>B13*B12</f>
        <v>491.7</v>
      </c>
      <c r="C14" s="105">
        <f t="shared" ref="C14:D14" si="1">C13*C12</f>
        <v>302.65999999999997</v>
      </c>
      <c r="D14" s="105">
        <f t="shared" si="1"/>
        <v>336.89</v>
      </c>
      <c r="E14" s="84"/>
      <c r="F14" s="84"/>
      <c r="G14" s="84"/>
      <c r="H14" s="84"/>
      <c r="I14" s="84"/>
      <c r="J14" s="84"/>
      <c r="K14" s="84"/>
      <c r="L14" s="84"/>
      <c r="M14" s="89"/>
      <c r="N14" s="89"/>
      <c r="O14" s="89"/>
      <c r="P14" s="89"/>
      <c r="Q14" s="89"/>
      <c r="R14" s="89"/>
      <c r="S14" s="89"/>
    </row>
    <row r="15" spans="1:19" ht="15.75" customHeight="1">
      <c r="A15" s="84"/>
      <c r="B15" s="105"/>
      <c r="C15" s="105"/>
      <c r="D15" s="105"/>
      <c r="E15" s="105"/>
      <c r="F15" s="105"/>
      <c r="G15" s="105"/>
      <c r="H15" s="84"/>
      <c r="I15" s="84"/>
      <c r="J15" s="84"/>
      <c r="K15" s="84"/>
      <c r="L15" s="84"/>
      <c r="M15" s="89"/>
      <c r="N15" s="89"/>
      <c r="O15" s="89"/>
      <c r="P15" s="89"/>
      <c r="Q15" s="89"/>
      <c r="R15" s="89"/>
      <c r="S15" s="89"/>
    </row>
    <row r="16" spans="1:19" ht="15.75" customHeight="1">
      <c r="A16" s="84" t="s">
        <v>54</v>
      </c>
      <c r="B16" s="105">
        <f>'Corn Budget'!B18-IF(B8&lt;160,150-B4,208-B4)*0.43+'Salinity Calculator'!B3/100*(B24-B4)</f>
        <v>322.66000000000003</v>
      </c>
      <c r="C16" s="105">
        <f>'Soybean Budget'!B18</f>
        <v>147.54</v>
      </c>
      <c r="D16" s="105">
        <f>'HRSW Budget'!B18-'HRSW Budget'!B11+'Salinity Calculator'!B3/100*(D24-B4)</f>
        <v>166.65</v>
      </c>
      <c r="E16" s="84"/>
      <c r="F16" s="84"/>
      <c r="G16" s="84"/>
      <c r="H16" s="84"/>
      <c r="I16" s="84"/>
      <c r="J16" s="84"/>
      <c r="K16" s="84"/>
      <c r="L16" s="84"/>
      <c r="M16" s="89"/>
      <c r="N16" s="89"/>
      <c r="O16" s="89"/>
      <c r="P16" s="89"/>
      <c r="Q16" s="89"/>
      <c r="R16" s="89"/>
      <c r="S16" s="89"/>
    </row>
    <row r="17" spans="1:19" ht="15.75" customHeight="1">
      <c r="A17" s="107" t="s">
        <v>55</v>
      </c>
      <c r="B17" s="108">
        <f t="shared" ref="B17:D17" si="2">B14-B16</f>
        <v>169.03999999999996</v>
      </c>
      <c r="C17" s="108">
        <f t="shared" si="2"/>
        <v>155.11999999999998</v>
      </c>
      <c r="D17" s="108">
        <f t="shared" si="2"/>
        <v>170.23999999999998</v>
      </c>
      <c r="E17" s="84"/>
      <c r="F17" s="84"/>
      <c r="G17" s="84"/>
      <c r="H17" s="84"/>
      <c r="I17" s="84"/>
      <c r="J17" s="84"/>
      <c r="K17" s="84"/>
      <c r="L17" s="84"/>
      <c r="M17" s="89"/>
      <c r="N17" s="89"/>
      <c r="O17" s="89"/>
      <c r="P17" s="89"/>
      <c r="Q17" s="89"/>
      <c r="R17" s="89"/>
      <c r="S17" s="89"/>
    </row>
    <row r="18" spans="1:19" ht="32.25" customHeight="1" thickBot="1">
      <c r="A18" s="84"/>
      <c r="B18" s="105"/>
      <c r="C18" s="105"/>
      <c r="D18" s="105"/>
      <c r="E18" s="84"/>
      <c r="F18" s="112"/>
      <c r="G18" s="113" t="s">
        <v>76</v>
      </c>
      <c r="H18" s="113" t="s">
        <v>77</v>
      </c>
      <c r="I18" s="84"/>
      <c r="J18" s="84"/>
      <c r="K18" s="84"/>
      <c r="L18" s="84"/>
      <c r="M18" s="89"/>
      <c r="N18" s="89"/>
      <c r="O18" s="89"/>
      <c r="P18" s="89"/>
      <c r="Q18" s="89"/>
      <c r="R18" s="89"/>
      <c r="S18" s="89"/>
    </row>
    <row r="19" spans="1:19" ht="15.75" customHeight="1">
      <c r="A19" s="84" t="s">
        <v>56</v>
      </c>
      <c r="B19" s="105">
        <v>70.86</v>
      </c>
      <c r="C19" s="105">
        <f>'Soybean Budget'!B25-C20</f>
        <v>43.19</v>
      </c>
      <c r="D19" s="105">
        <v>45.51</v>
      </c>
      <c r="E19" s="84"/>
      <c r="F19" s="112" t="s">
        <v>45</v>
      </c>
      <c r="G19" s="114">
        <v>2</v>
      </c>
      <c r="H19" s="115">
        <v>0.12</v>
      </c>
      <c r="I19" s="84"/>
      <c r="J19" s="84"/>
      <c r="K19" s="84"/>
      <c r="M19" s="89"/>
      <c r="N19" s="89"/>
      <c r="O19" s="89"/>
      <c r="P19" s="89"/>
      <c r="Q19" s="89"/>
      <c r="R19" s="89"/>
      <c r="S19" s="89"/>
    </row>
    <row r="20" spans="1:19" ht="15.75" customHeight="1">
      <c r="A20" s="84" t="s">
        <v>57</v>
      </c>
      <c r="B20" s="105">
        <f>'Corn Budget'!B24</f>
        <v>95</v>
      </c>
      <c r="C20" s="105">
        <f>'Soybean Budget'!B24</f>
        <v>95</v>
      </c>
      <c r="D20" s="105">
        <f>'HRSW Budget'!B24</f>
        <v>95</v>
      </c>
      <c r="E20" s="84"/>
      <c r="F20" s="112" t="s">
        <v>46</v>
      </c>
      <c r="G20" s="116">
        <v>1.1000000000000001</v>
      </c>
      <c r="H20" s="117">
        <v>0.21</v>
      </c>
      <c r="I20" s="84"/>
      <c r="J20" s="84"/>
      <c r="K20" s="84"/>
      <c r="L20" s="84"/>
      <c r="M20" s="89"/>
      <c r="N20" s="89"/>
      <c r="O20" s="89"/>
      <c r="P20" s="89"/>
      <c r="Q20" s="89"/>
      <c r="R20" s="89"/>
      <c r="S20" s="89"/>
    </row>
    <row r="21" spans="1:19" ht="17.25" customHeight="1" thickBot="1">
      <c r="A21" s="84"/>
      <c r="B21" s="105"/>
      <c r="C21" s="105"/>
      <c r="D21" s="105"/>
      <c r="E21" s="84"/>
      <c r="F21" s="112" t="s">
        <v>47</v>
      </c>
      <c r="G21" s="118">
        <v>4.5</v>
      </c>
      <c r="H21" s="119">
        <v>0.23</v>
      </c>
      <c r="I21" s="84"/>
      <c r="J21" s="84"/>
      <c r="K21" s="105"/>
      <c r="L21" s="105"/>
      <c r="M21" s="89"/>
      <c r="N21" s="89"/>
      <c r="O21" s="89"/>
      <c r="P21" s="89"/>
      <c r="Q21" s="89"/>
      <c r="R21" s="89"/>
      <c r="S21" s="89"/>
    </row>
    <row r="22" spans="1:19" ht="15.75" customHeight="1">
      <c r="A22" s="109" t="s">
        <v>58</v>
      </c>
      <c r="B22" s="108">
        <f t="shared" ref="B22:D22" si="3">B17-B19-B20</f>
        <v>3.1799999999999642</v>
      </c>
      <c r="C22" s="108">
        <f t="shared" si="3"/>
        <v>16.929999999999978</v>
      </c>
      <c r="D22" s="108">
        <f t="shared" si="3"/>
        <v>29.72999999999999</v>
      </c>
      <c r="E22" s="84"/>
      <c r="G22" s="97"/>
      <c r="H22" s="84"/>
      <c r="I22" s="84"/>
      <c r="J22" s="84"/>
      <c r="K22" s="84"/>
      <c r="L22" s="84"/>
      <c r="M22" s="89"/>
      <c r="N22" s="89"/>
      <c r="O22" s="89"/>
      <c r="P22" s="89"/>
      <c r="Q22" s="89"/>
      <c r="R22" s="89"/>
      <c r="S22" s="89"/>
    </row>
    <row r="23" spans="1:19" ht="15.75" customHeight="1">
      <c r="A23" s="89"/>
      <c r="B23" s="89"/>
      <c r="C23" s="89"/>
      <c r="D23" s="89"/>
      <c r="E23" s="89"/>
      <c r="F23" s="84"/>
      <c r="G23" s="84"/>
      <c r="H23" s="84"/>
      <c r="I23" s="84"/>
      <c r="J23" s="84"/>
      <c r="K23" s="84"/>
      <c r="M23" s="89"/>
      <c r="N23" s="89"/>
      <c r="O23" s="89"/>
      <c r="P23" s="89"/>
      <c r="Q23" s="89"/>
      <c r="R23" s="89"/>
      <c r="S23" s="89"/>
    </row>
    <row r="24" spans="1:19" s="110" customFormat="1" ht="15.75" customHeight="1">
      <c r="A24" s="89" t="s">
        <v>71</v>
      </c>
      <c r="B24" s="90">
        <f>IF($B$13&lt;160,VLOOKUP(ROUND($B$7,0),'Fertilizer Recommendations'!L14:U23,MATCH(ROUND($B$3,-1),'Fertilizer Recommendations'!L14:U14,0)),IF($D$13&lt;60,VLOOKUP(ROUND($D$7,0),'Fertilizer Recommendations'!L1:U10,MATCH(ROUND($B$3,-1),'Fertilizer Recommendations'!L1:U1,0))))</f>
        <v>150</v>
      </c>
      <c r="C24" s="91"/>
      <c r="D24" s="90">
        <f>IF($D$13&lt;40,VLOOKUP(ROUND($D$7,0),'Fertilizer Recommendations'!A3:J11,MATCH(ROUND($B$3,-1),'Fertilizer Recommendations'!A3:J3,0)),IF($D$13&lt;60,VLOOKUP(ROUND($D$7,0),'Fertilizer Recommendations'!A18:J26,MATCH(ROUND($B$3,-1),'Fertilizer Recommendations'!A18:J18,0)),VLOOKUP(ROUND($D$7,0),'Fertilizer Recommendations'!A30:J38,MATCH(ROUND($B$3,-1),'Fertilizer Recommendations'!A30:J30,0),0)))</f>
        <v>185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</row>
    <row r="25" spans="1:19" ht="15.75" customHeight="1">
      <c r="A25" s="89"/>
      <c r="B25" s="89"/>
      <c r="C25" s="89"/>
      <c r="D25" s="89"/>
      <c r="E25" s="89"/>
      <c r="F25" s="84"/>
      <c r="G25" s="84"/>
      <c r="H25" s="84"/>
      <c r="I25" s="84"/>
      <c r="J25" s="84"/>
      <c r="K25" s="84"/>
      <c r="L25" s="84"/>
      <c r="M25" s="89"/>
      <c r="N25" s="89"/>
      <c r="O25" s="89"/>
      <c r="P25" s="89"/>
      <c r="Q25" s="89"/>
      <c r="R25" s="89"/>
      <c r="S25" s="89"/>
    </row>
    <row r="26" spans="1:19" ht="15.75" customHeight="1">
      <c r="A26" s="89"/>
      <c r="B26" s="89"/>
      <c r="C26" s="89"/>
      <c r="D26" s="89"/>
      <c r="E26" s="89"/>
      <c r="F26" s="84"/>
      <c r="G26" s="84"/>
      <c r="H26" s="84"/>
      <c r="I26" s="84"/>
      <c r="J26" s="84"/>
      <c r="K26" s="84"/>
      <c r="L26" s="84"/>
      <c r="M26" s="89"/>
      <c r="N26" s="89"/>
      <c r="O26" s="89"/>
      <c r="P26" s="89"/>
      <c r="Q26" s="89"/>
      <c r="R26" s="89"/>
      <c r="S26" s="89"/>
    </row>
    <row r="27" spans="1:19" ht="15.75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9"/>
      <c r="N27" s="89"/>
      <c r="O27" s="89"/>
      <c r="P27" s="89"/>
      <c r="Q27" s="89"/>
      <c r="R27" s="89"/>
      <c r="S27" s="89"/>
    </row>
    <row r="28" spans="1:19" ht="15.7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9"/>
      <c r="N28" s="89"/>
      <c r="O28" s="89"/>
      <c r="P28" s="89"/>
      <c r="Q28" s="89"/>
      <c r="R28" s="89"/>
      <c r="S28" s="89"/>
    </row>
    <row r="29" spans="1:19" ht="15.75" customHeight="1">
      <c r="A29" s="84"/>
      <c r="B29" s="84"/>
      <c r="C29" s="84"/>
      <c r="E29" s="84"/>
      <c r="F29" s="84"/>
      <c r="G29" s="84"/>
      <c r="H29" s="84"/>
      <c r="I29" s="84"/>
      <c r="J29" s="84"/>
      <c r="K29" s="84"/>
      <c r="L29" s="84"/>
      <c r="M29" s="89"/>
      <c r="N29" s="89"/>
      <c r="O29" s="89"/>
      <c r="P29" s="89"/>
      <c r="Q29" s="89"/>
      <c r="R29" s="89"/>
      <c r="S29" s="89"/>
    </row>
    <row r="30" spans="1:19" ht="15.7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9"/>
      <c r="N30" s="89"/>
      <c r="O30" s="89"/>
      <c r="P30" s="89"/>
      <c r="Q30" s="89"/>
      <c r="R30" s="89"/>
      <c r="S30" s="89"/>
    </row>
    <row r="31" spans="1:19" ht="15.7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9"/>
      <c r="N31" s="89"/>
      <c r="O31" s="89"/>
      <c r="P31" s="89"/>
      <c r="Q31" s="89"/>
      <c r="R31" s="89"/>
      <c r="S31" s="89"/>
    </row>
    <row r="32" spans="1:19" ht="15.75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9"/>
      <c r="N32" s="89"/>
      <c r="O32" s="89"/>
      <c r="P32" s="89"/>
      <c r="Q32" s="89"/>
      <c r="R32" s="89"/>
      <c r="S32" s="89"/>
    </row>
    <row r="33" spans="1:19" ht="15.75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9"/>
      <c r="N33" s="89"/>
      <c r="O33" s="89"/>
      <c r="P33" s="89"/>
      <c r="Q33" s="89"/>
      <c r="R33" s="89"/>
      <c r="S33" s="89"/>
    </row>
    <row r="34" spans="1:19" ht="15.7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9"/>
      <c r="N34" s="89"/>
      <c r="O34" s="89"/>
      <c r="P34" s="89"/>
      <c r="Q34" s="89"/>
      <c r="R34" s="89"/>
      <c r="S34" s="89"/>
    </row>
    <row r="35" spans="1:19" ht="15.75" customHeight="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9"/>
      <c r="N35" s="89"/>
      <c r="O35" s="89"/>
      <c r="P35" s="89"/>
      <c r="Q35" s="89"/>
      <c r="R35" s="89"/>
      <c r="S35" s="89"/>
    </row>
    <row r="36" spans="1:19" ht="15.7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9"/>
      <c r="N36" s="89"/>
      <c r="O36" s="89"/>
      <c r="P36" s="89"/>
      <c r="Q36" s="89"/>
      <c r="R36" s="89"/>
      <c r="S36" s="89"/>
    </row>
    <row r="37" spans="1:19" ht="15.75" customHeight="1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9"/>
      <c r="N37" s="89"/>
      <c r="O37" s="89"/>
      <c r="P37" s="89"/>
      <c r="Q37" s="89"/>
      <c r="R37" s="89"/>
      <c r="S37" s="89"/>
    </row>
    <row r="38" spans="1:19" ht="15.75" customHeight="1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9"/>
      <c r="N38" s="89"/>
      <c r="O38" s="89"/>
      <c r="P38" s="89"/>
      <c r="Q38" s="89"/>
      <c r="R38" s="89"/>
      <c r="S38" s="89"/>
    </row>
    <row r="39" spans="1:19" ht="15.75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9"/>
      <c r="N39" s="89"/>
      <c r="O39" s="89"/>
      <c r="P39" s="89"/>
      <c r="Q39" s="89"/>
      <c r="R39" s="89"/>
      <c r="S39" s="89"/>
    </row>
    <row r="40" spans="1:19" ht="15.75" customHeight="1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9"/>
      <c r="N40" s="89"/>
      <c r="O40" s="89"/>
      <c r="P40" s="89"/>
      <c r="Q40" s="89"/>
      <c r="R40" s="89"/>
      <c r="S40" s="89"/>
    </row>
    <row r="41" spans="1:19" ht="15.75" customHeight="1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9"/>
      <c r="N41" s="89"/>
      <c r="O41" s="89"/>
      <c r="P41" s="89"/>
      <c r="Q41" s="89"/>
      <c r="R41" s="89"/>
      <c r="S41" s="89"/>
    </row>
    <row r="42" spans="1:19" ht="15.75" customHeight="1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9"/>
      <c r="N42" s="89"/>
      <c r="O42" s="89"/>
      <c r="P42" s="89"/>
      <c r="Q42" s="89"/>
      <c r="R42" s="89"/>
      <c r="S42" s="89"/>
    </row>
    <row r="43" spans="1:19" ht="15.75" customHeight="1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9"/>
      <c r="N43" s="89"/>
      <c r="O43" s="89"/>
      <c r="P43" s="89"/>
      <c r="Q43" s="89"/>
      <c r="R43" s="89"/>
      <c r="S43" s="89"/>
    </row>
    <row r="44" spans="1:19" ht="15.75" customHeight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9"/>
      <c r="N44" s="89"/>
      <c r="O44" s="89"/>
      <c r="P44" s="89"/>
      <c r="Q44" s="89"/>
      <c r="R44" s="89"/>
      <c r="S44" s="89"/>
    </row>
    <row r="45" spans="1:19" ht="23.2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9"/>
      <c r="N45" s="89"/>
      <c r="O45" s="89"/>
      <c r="P45" s="89"/>
      <c r="Q45" s="89"/>
      <c r="R45" s="89"/>
      <c r="S45" s="89"/>
    </row>
    <row r="46" spans="1:19" ht="23.25" customHeight="1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9"/>
      <c r="N46" s="89"/>
      <c r="O46" s="89"/>
      <c r="P46" s="89"/>
      <c r="Q46" s="89"/>
      <c r="R46" s="89"/>
      <c r="S46" s="89"/>
    </row>
    <row r="47" spans="1:19" ht="23.25" customHeigh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9"/>
      <c r="N47" s="89"/>
      <c r="O47" s="89"/>
      <c r="P47" s="89"/>
      <c r="Q47" s="89"/>
      <c r="R47" s="89"/>
      <c r="S47" s="89"/>
    </row>
    <row r="48" spans="1:19" ht="23.25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9"/>
      <c r="N48" s="89"/>
      <c r="O48" s="89"/>
      <c r="P48" s="89"/>
      <c r="Q48" s="89"/>
      <c r="R48" s="89"/>
      <c r="S48" s="89"/>
    </row>
    <row r="49" spans="1:19" ht="23.25" customHeight="1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9"/>
      <c r="N49" s="89"/>
      <c r="O49" s="89"/>
      <c r="P49" s="89"/>
      <c r="Q49" s="89"/>
      <c r="R49" s="89"/>
      <c r="S49" s="89"/>
    </row>
    <row r="50" spans="1:19" ht="15.75" customHeight="1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9"/>
      <c r="N50" s="89"/>
      <c r="O50" s="89"/>
      <c r="P50" s="89"/>
      <c r="Q50" s="89"/>
      <c r="R50" s="89"/>
      <c r="S50" s="89"/>
    </row>
    <row r="51" spans="1:19" ht="15.75" customHeight="1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9"/>
      <c r="N51" s="89"/>
      <c r="O51" s="89"/>
      <c r="P51" s="89"/>
      <c r="Q51" s="89"/>
      <c r="R51" s="89"/>
      <c r="S51" s="89"/>
    </row>
    <row r="52" spans="1:19" ht="15.75" customHeight="1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9"/>
      <c r="N52" s="89"/>
      <c r="O52" s="89"/>
      <c r="P52" s="89"/>
      <c r="Q52" s="89"/>
      <c r="R52" s="89"/>
      <c r="S52" s="89"/>
    </row>
    <row r="53" spans="1:19" ht="15.75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9"/>
      <c r="N53" s="89"/>
      <c r="O53" s="89"/>
      <c r="P53" s="89"/>
      <c r="Q53" s="89"/>
      <c r="R53" s="89"/>
      <c r="S53" s="89"/>
    </row>
    <row r="54" spans="1:19" ht="15.75" customHeight="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9"/>
      <c r="N54" s="89"/>
      <c r="O54" s="89"/>
      <c r="P54" s="89"/>
      <c r="Q54" s="89"/>
      <c r="R54" s="89"/>
      <c r="S54" s="89"/>
    </row>
    <row r="55" spans="1:19" ht="15.75" customHeigh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9"/>
      <c r="N55" s="89"/>
      <c r="O55" s="89"/>
      <c r="P55" s="89"/>
      <c r="Q55" s="89"/>
      <c r="R55" s="89"/>
      <c r="S55" s="89"/>
    </row>
    <row r="56" spans="1:19" ht="15.75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9"/>
      <c r="N56" s="89"/>
      <c r="O56" s="89"/>
      <c r="P56" s="89"/>
      <c r="Q56" s="89"/>
      <c r="R56" s="89"/>
      <c r="S56" s="89"/>
    </row>
    <row r="57" spans="1:19" ht="15.75" customHeight="1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9"/>
      <c r="N57" s="89"/>
      <c r="O57" s="89"/>
      <c r="P57" s="89"/>
      <c r="Q57" s="89"/>
      <c r="R57" s="89"/>
      <c r="S57" s="89"/>
    </row>
    <row r="58" spans="1:19" ht="15.7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9"/>
      <c r="N58" s="89"/>
      <c r="O58" s="89"/>
      <c r="P58" s="89"/>
      <c r="Q58" s="89"/>
      <c r="R58" s="89"/>
      <c r="S58" s="89"/>
    </row>
    <row r="59" spans="1:19" ht="15.75" customHeight="1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9"/>
      <c r="N59" s="89"/>
      <c r="O59" s="89"/>
      <c r="P59" s="89"/>
      <c r="Q59" s="89"/>
      <c r="R59" s="89"/>
      <c r="S59" s="89"/>
    </row>
    <row r="60" spans="1:19" ht="15.75" customHeight="1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9"/>
      <c r="N60" s="89"/>
      <c r="O60" s="89"/>
      <c r="P60" s="89"/>
      <c r="Q60" s="89"/>
      <c r="R60" s="89"/>
      <c r="S60" s="89"/>
    </row>
    <row r="61" spans="1:19" ht="15.75" customHeight="1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9"/>
      <c r="N61" s="89"/>
      <c r="O61" s="89"/>
      <c r="P61" s="89"/>
      <c r="Q61" s="89"/>
      <c r="R61" s="89"/>
      <c r="S61" s="89"/>
    </row>
    <row r="62" spans="1:19" ht="15.75" customHeight="1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9"/>
      <c r="N62" s="89"/>
      <c r="O62" s="89"/>
      <c r="P62" s="89"/>
      <c r="Q62" s="89"/>
      <c r="R62" s="89"/>
      <c r="S62" s="89"/>
    </row>
    <row r="63" spans="1:19" ht="15.75" customHeight="1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9"/>
      <c r="N63" s="89"/>
      <c r="O63" s="89"/>
      <c r="P63" s="89"/>
      <c r="Q63" s="89"/>
      <c r="R63" s="89"/>
      <c r="S63" s="89"/>
    </row>
    <row r="64" spans="1:19" ht="15.75" customHeight="1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9"/>
      <c r="N64" s="89"/>
      <c r="O64" s="89"/>
      <c r="P64" s="89"/>
      <c r="Q64" s="89"/>
      <c r="R64" s="89"/>
      <c r="S64" s="89"/>
    </row>
    <row r="65" spans="1:19" ht="15.75" customHeight="1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9"/>
      <c r="N65" s="89"/>
      <c r="O65" s="89"/>
      <c r="P65" s="89"/>
      <c r="Q65" s="89"/>
      <c r="R65" s="89"/>
      <c r="S65" s="89"/>
    </row>
    <row r="66" spans="1:19" ht="15.75" customHeight="1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9"/>
      <c r="N66" s="89"/>
      <c r="O66" s="89"/>
      <c r="P66" s="89"/>
      <c r="Q66" s="89"/>
      <c r="R66" s="89"/>
      <c r="S66" s="89"/>
    </row>
    <row r="67" spans="1:19" ht="15.75" customHeight="1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9"/>
      <c r="N67" s="89"/>
      <c r="O67" s="89"/>
      <c r="P67" s="89"/>
      <c r="Q67" s="89"/>
      <c r="R67" s="89"/>
      <c r="S67" s="89"/>
    </row>
    <row r="68" spans="1:19" ht="15.75" customHeight="1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9"/>
      <c r="N68" s="89"/>
      <c r="O68" s="89"/>
      <c r="P68" s="89"/>
      <c r="Q68" s="89"/>
      <c r="R68" s="89"/>
      <c r="S68" s="89"/>
    </row>
    <row r="69" spans="1:19" ht="15.75" customHeight="1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9"/>
      <c r="N69" s="89"/>
      <c r="O69" s="89"/>
      <c r="P69" s="89"/>
      <c r="Q69" s="89"/>
      <c r="R69" s="89"/>
      <c r="S69" s="89"/>
    </row>
    <row r="70" spans="1:19" ht="15.75" customHeight="1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9"/>
      <c r="N70" s="89"/>
      <c r="O70" s="89"/>
      <c r="P70" s="89"/>
      <c r="Q70" s="89"/>
      <c r="R70" s="89"/>
      <c r="S70" s="89"/>
    </row>
    <row r="71" spans="1:19" ht="15.75" customHeight="1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9"/>
      <c r="N71" s="89"/>
      <c r="O71" s="89"/>
      <c r="P71" s="89"/>
      <c r="Q71" s="89"/>
      <c r="R71" s="89"/>
      <c r="S71" s="89"/>
    </row>
    <row r="72" spans="1:19" ht="15.75" customHeight="1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9"/>
      <c r="N72" s="89"/>
      <c r="O72" s="89"/>
      <c r="P72" s="89"/>
      <c r="Q72" s="89"/>
      <c r="R72" s="89"/>
      <c r="S72" s="89"/>
    </row>
    <row r="73" spans="1:19" ht="15.75" customHeight="1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9"/>
      <c r="N73" s="89"/>
      <c r="O73" s="89"/>
      <c r="P73" s="89"/>
      <c r="Q73" s="89"/>
      <c r="R73" s="89"/>
      <c r="S73" s="89"/>
    </row>
    <row r="74" spans="1:19" ht="15.75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9"/>
      <c r="N74" s="89"/>
      <c r="O74" s="89"/>
      <c r="P74" s="89"/>
      <c r="Q74" s="89"/>
      <c r="R74" s="89"/>
      <c r="S74" s="89"/>
    </row>
    <row r="75" spans="1:19" ht="15.75" customHeight="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9"/>
      <c r="N75" s="89"/>
      <c r="O75" s="89"/>
      <c r="P75" s="89"/>
      <c r="Q75" s="89"/>
      <c r="R75" s="89"/>
      <c r="S75" s="89"/>
    </row>
    <row r="76" spans="1:19" ht="15.75" customHeight="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9"/>
      <c r="N76" s="89"/>
      <c r="O76" s="89"/>
      <c r="P76" s="89"/>
      <c r="Q76" s="89"/>
      <c r="R76" s="89"/>
      <c r="S76" s="89"/>
    </row>
    <row r="77" spans="1:19" ht="15.75" customHeight="1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9"/>
      <c r="N77" s="89"/>
      <c r="O77" s="89"/>
      <c r="P77" s="89"/>
      <c r="Q77" s="89"/>
      <c r="R77" s="89"/>
      <c r="S77" s="89"/>
    </row>
    <row r="78" spans="1:19" ht="15.75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9"/>
      <c r="N78" s="89"/>
      <c r="O78" s="89"/>
      <c r="P78" s="89"/>
      <c r="Q78" s="89"/>
      <c r="R78" s="89"/>
      <c r="S78" s="89"/>
    </row>
    <row r="79" spans="1:19" ht="15.75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9"/>
      <c r="N79" s="89"/>
      <c r="O79" s="89"/>
      <c r="P79" s="89"/>
      <c r="Q79" s="89"/>
      <c r="R79" s="89"/>
      <c r="S79" s="89"/>
    </row>
    <row r="80" spans="1:19" ht="15.75" customHeight="1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9"/>
      <c r="N80" s="89"/>
      <c r="O80" s="89"/>
      <c r="P80" s="89"/>
      <c r="Q80" s="89"/>
      <c r="R80" s="89"/>
      <c r="S80" s="89"/>
    </row>
    <row r="81" spans="1:19" ht="15.75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9"/>
      <c r="N81" s="89"/>
      <c r="O81" s="89"/>
      <c r="P81" s="89"/>
      <c r="Q81" s="89"/>
      <c r="R81" s="89"/>
      <c r="S81" s="89"/>
    </row>
    <row r="82" spans="1:19" ht="15.75" customHeight="1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9"/>
      <c r="N82" s="89"/>
      <c r="O82" s="89"/>
      <c r="P82" s="89"/>
      <c r="Q82" s="89"/>
      <c r="R82" s="89"/>
      <c r="S82" s="89"/>
    </row>
    <row r="83" spans="1:19" ht="15.75" customHeight="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9"/>
      <c r="N83" s="89"/>
      <c r="O83" s="89"/>
      <c r="P83" s="89"/>
      <c r="Q83" s="89"/>
      <c r="R83" s="89"/>
      <c r="S83" s="89"/>
    </row>
    <row r="84" spans="1:19" ht="15.75" customHeight="1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9"/>
      <c r="N84" s="89"/>
      <c r="O84" s="89"/>
      <c r="P84" s="89"/>
      <c r="Q84" s="89"/>
      <c r="R84" s="89"/>
      <c r="S84" s="89"/>
    </row>
    <row r="85" spans="1:19" ht="15.75" customHeight="1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9"/>
      <c r="N85" s="89"/>
      <c r="O85" s="89"/>
      <c r="P85" s="89"/>
      <c r="Q85" s="89"/>
      <c r="R85" s="89"/>
      <c r="S85" s="89"/>
    </row>
    <row r="86" spans="1:19" ht="15.75" customHeight="1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9"/>
      <c r="N86" s="89"/>
      <c r="O86" s="89"/>
      <c r="P86" s="89"/>
      <c r="Q86" s="89"/>
      <c r="R86" s="89"/>
      <c r="S86" s="89"/>
    </row>
    <row r="87" spans="1:19" ht="15.75" customHeight="1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9"/>
      <c r="N87" s="89"/>
      <c r="O87" s="89"/>
      <c r="P87" s="89"/>
      <c r="Q87" s="89"/>
      <c r="R87" s="89"/>
      <c r="S87" s="89"/>
    </row>
    <row r="88" spans="1:19" ht="15.75" customHeight="1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9"/>
      <c r="N88" s="89"/>
      <c r="O88" s="89"/>
      <c r="P88" s="89"/>
      <c r="Q88" s="89"/>
      <c r="R88" s="89"/>
      <c r="S88" s="89"/>
    </row>
    <row r="89" spans="1:19" ht="15.75" customHeight="1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9"/>
      <c r="N89" s="89"/>
      <c r="O89" s="89"/>
      <c r="P89" s="89"/>
      <c r="Q89" s="89"/>
      <c r="R89" s="89"/>
      <c r="S89" s="89"/>
    </row>
    <row r="90" spans="1:19" ht="15.75" customHeight="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9"/>
      <c r="N90" s="89"/>
      <c r="O90" s="89"/>
      <c r="P90" s="89"/>
      <c r="Q90" s="89"/>
      <c r="R90" s="89"/>
      <c r="S90" s="89"/>
    </row>
    <row r="91" spans="1:19" ht="15.75" customHeight="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9"/>
      <c r="N91" s="89"/>
      <c r="O91" s="89"/>
      <c r="P91" s="89"/>
      <c r="Q91" s="89"/>
      <c r="R91" s="89"/>
      <c r="S91" s="89"/>
    </row>
    <row r="92" spans="1:19" ht="15.75" customHeight="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9"/>
      <c r="N92" s="89"/>
      <c r="O92" s="89"/>
      <c r="P92" s="89"/>
      <c r="Q92" s="89"/>
      <c r="R92" s="89"/>
      <c r="S92" s="89"/>
    </row>
    <row r="93" spans="1:19" ht="15.75" customHeight="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9"/>
      <c r="N93" s="89"/>
      <c r="O93" s="89"/>
      <c r="P93" s="89"/>
      <c r="Q93" s="89"/>
      <c r="R93" s="89"/>
      <c r="S93" s="89"/>
    </row>
    <row r="94" spans="1:19" ht="15.75" customHeight="1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9"/>
      <c r="N94" s="89"/>
      <c r="O94" s="89"/>
      <c r="P94" s="89"/>
      <c r="Q94" s="89"/>
      <c r="R94" s="89"/>
      <c r="S94" s="89"/>
    </row>
    <row r="95" spans="1:19" ht="15.75" customHeight="1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9"/>
      <c r="N95" s="89"/>
      <c r="O95" s="89"/>
      <c r="P95" s="89"/>
      <c r="Q95" s="89"/>
      <c r="R95" s="89"/>
      <c r="S95" s="89"/>
    </row>
    <row r="96" spans="1:19" ht="15.75" customHeight="1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9"/>
      <c r="N96" s="89"/>
      <c r="O96" s="89"/>
      <c r="P96" s="89"/>
      <c r="Q96" s="89"/>
      <c r="R96" s="89"/>
      <c r="S96" s="89"/>
    </row>
    <row r="97" spans="1:19" ht="15.75" customHeight="1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9"/>
      <c r="N97" s="89"/>
      <c r="O97" s="89"/>
      <c r="P97" s="89"/>
      <c r="Q97" s="89"/>
      <c r="R97" s="89"/>
      <c r="S97" s="89"/>
    </row>
    <row r="98" spans="1:19" ht="15.75" customHeight="1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9"/>
      <c r="N98" s="89"/>
      <c r="O98" s="89"/>
      <c r="P98" s="89"/>
      <c r="Q98" s="89"/>
      <c r="R98" s="89"/>
      <c r="S98" s="89"/>
    </row>
    <row r="99" spans="1:19" ht="15.75" customHeight="1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9"/>
      <c r="N99" s="89"/>
      <c r="O99" s="89"/>
      <c r="P99" s="89"/>
      <c r="Q99" s="89"/>
      <c r="R99" s="89"/>
      <c r="S99" s="89"/>
    </row>
    <row r="100" spans="1:19" ht="15.75" customHeight="1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9"/>
      <c r="N100" s="89"/>
      <c r="O100" s="89"/>
      <c r="P100" s="89"/>
      <c r="Q100" s="89"/>
      <c r="R100" s="89"/>
      <c r="S100" s="89"/>
    </row>
    <row r="101" spans="1:19" ht="15.75" customHeight="1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9"/>
      <c r="N101" s="89"/>
      <c r="O101" s="89"/>
      <c r="P101" s="89"/>
      <c r="Q101" s="89"/>
      <c r="R101" s="89"/>
      <c r="S101" s="89"/>
    </row>
    <row r="102" spans="1:19" ht="15.75" customHeight="1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9"/>
      <c r="N102" s="89"/>
      <c r="O102" s="89"/>
      <c r="P102" s="89"/>
      <c r="Q102" s="89"/>
      <c r="R102" s="89"/>
      <c r="S102" s="89"/>
    </row>
    <row r="103" spans="1:19" ht="15.75" customHeight="1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9"/>
      <c r="N103" s="89"/>
      <c r="O103" s="89"/>
      <c r="P103" s="89"/>
      <c r="Q103" s="89"/>
      <c r="R103" s="89"/>
      <c r="S103" s="89"/>
    </row>
    <row r="104" spans="1:19" ht="15.75" customHeight="1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9"/>
      <c r="N104" s="89"/>
      <c r="O104" s="89"/>
      <c r="P104" s="89"/>
      <c r="Q104" s="89"/>
      <c r="R104" s="89"/>
      <c r="S104" s="89"/>
    </row>
    <row r="105" spans="1:19" ht="15.75" customHeight="1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9"/>
      <c r="N105" s="89"/>
      <c r="O105" s="89"/>
      <c r="P105" s="89"/>
      <c r="Q105" s="89"/>
      <c r="R105" s="89"/>
      <c r="S105" s="89"/>
    </row>
    <row r="106" spans="1:19" ht="15.75" customHeight="1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9"/>
      <c r="N106" s="89"/>
      <c r="O106" s="89"/>
      <c r="P106" s="89"/>
      <c r="Q106" s="89"/>
      <c r="R106" s="89"/>
      <c r="S106" s="89"/>
    </row>
    <row r="107" spans="1:19" ht="15.75" customHeigh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9"/>
      <c r="N107" s="89"/>
      <c r="O107" s="89"/>
      <c r="P107" s="89"/>
      <c r="Q107" s="89"/>
      <c r="R107" s="89"/>
      <c r="S107" s="89"/>
    </row>
    <row r="108" spans="1:19" ht="15.75" customHeight="1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9"/>
      <c r="N108" s="89"/>
      <c r="O108" s="89"/>
      <c r="P108" s="89"/>
      <c r="Q108" s="89"/>
      <c r="R108" s="89"/>
      <c r="S108" s="89"/>
    </row>
    <row r="109" spans="1:19" ht="15.75" customHeight="1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9"/>
      <c r="N109" s="89"/>
      <c r="O109" s="89"/>
      <c r="P109" s="89"/>
      <c r="Q109" s="89"/>
      <c r="R109" s="89"/>
      <c r="S109" s="89"/>
    </row>
    <row r="110" spans="1:19" ht="15.75" customHeight="1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9"/>
      <c r="N110" s="89"/>
      <c r="O110" s="89"/>
      <c r="P110" s="89"/>
      <c r="Q110" s="89"/>
      <c r="R110" s="89"/>
      <c r="S110" s="89"/>
    </row>
    <row r="111" spans="1:19" ht="15.75" customHeight="1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9"/>
      <c r="N111" s="89"/>
      <c r="O111" s="89"/>
      <c r="P111" s="89"/>
      <c r="Q111" s="89"/>
      <c r="R111" s="89"/>
      <c r="S111" s="89"/>
    </row>
    <row r="112" spans="1:19" ht="15.75" customHeight="1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9"/>
      <c r="N112" s="89"/>
      <c r="O112" s="89"/>
      <c r="P112" s="89"/>
      <c r="Q112" s="89"/>
      <c r="R112" s="89"/>
      <c r="S112" s="89"/>
    </row>
    <row r="113" spans="1:19" ht="15.75" customHeight="1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9"/>
      <c r="N113" s="89"/>
      <c r="O113" s="89"/>
      <c r="P113" s="89"/>
      <c r="Q113" s="89"/>
      <c r="R113" s="89"/>
      <c r="S113" s="89"/>
    </row>
    <row r="114" spans="1:19" ht="15.75" customHeight="1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9"/>
      <c r="N114" s="89"/>
      <c r="O114" s="89"/>
      <c r="P114" s="89"/>
      <c r="Q114" s="89"/>
      <c r="R114" s="89"/>
      <c r="S114" s="89"/>
    </row>
    <row r="115" spans="1:19" ht="15.75" customHeight="1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9"/>
      <c r="N115" s="89"/>
      <c r="O115" s="89"/>
      <c r="P115" s="89"/>
      <c r="Q115" s="89"/>
      <c r="R115" s="89"/>
      <c r="S115" s="89"/>
    </row>
    <row r="116" spans="1:19" ht="15.75" customHeight="1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9"/>
      <c r="N116" s="89"/>
      <c r="O116" s="89"/>
      <c r="P116" s="89"/>
      <c r="Q116" s="89"/>
      <c r="R116" s="89"/>
      <c r="S116" s="89"/>
    </row>
    <row r="117" spans="1:19" ht="15.75" customHeight="1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9"/>
      <c r="N117" s="89"/>
      <c r="O117" s="89"/>
      <c r="P117" s="89"/>
      <c r="Q117" s="89"/>
      <c r="R117" s="89"/>
      <c r="S117" s="89"/>
    </row>
    <row r="118" spans="1:19" ht="15.75" customHeight="1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9"/>
      <c r="N118" s="89"/>
      <c r="O118" s="89"/>
      <c r="P118" s="89"/>
      <c r="Q118" s="89"/>
      <c r="R118" s="89"/>
      <c r="S118" s="89"/>
    </row>
    <row r="119" spans="1:19" ht="15.75" customHeight="1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9"/>
      <c r="N119" s="89"/>
      <c r="O119" s="89"/>
      <c r="P119" s="89"/>
      <c r="Q119" s="89"/>
      <c r="R119" s="89"/>
      <c r="S119" s="89"/>
    </row>
    <row r="120" spans="1:19" ht="15.75" customHeight="1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9"/>
      <c r="N120" s="89"/>
      <c r="O120" s="89"/>
      <c r="P120" s="89"/>
      <c r="Q120" s="89"/>
      <c r="R120" s="89"/>
      <c r="S120" s="89"/>
    </row>
    <row r="121" spans="1:19" ht="15.75" customHeight="1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9"/>
      <c r="N121" s="89"/>
      <c r="O121" s="89"/>
      <c r="P121" s="89"/>
      <c r="Q121" s="89"/>
      <c r="R121" s="89"/>
      <c r="S121" s="89"/>
    </row>
    <row r="122" spans="1:19" ht="15.75" customHeight="1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9"/>
      <c r="N122" s="89"/>
      <c r="O122" s="89"/>
      <c r="P122" s="89"/>
      <c r="Q122" s="89"/>
      <c r="R122" s="89"/>
      <c r="S122" s="89"/>
    </row>
    <row r="123" spans="1:19" ht="15.75" customHeight="1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9"/>
      <c r="N123" s="89"/>
      <c r="O123" s="89"/>
      <c r="P123" s="89"/>
      <c r="Q123" s="89"/>
      <c r="R123" s="89"/>
      <c r="S123" s="89"/>
    </row>
    <row r="124" spans="1:19" ht="15.75" customHeight="1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9"/>
      <c r="N124" s="89"/>
      <c r="O124" s="89"/>
      <c r="P124" s="89"/>
      <c r="Q124" s="89"/>
      <c r="R124" s="89"/>
      <c r="S124" s="89"/>
    </row>
    <row r="125" spans="1:19" ht="15.75" customHeight="1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9"/>
      <c r="N125" s="89"/>
      <c r="O125" s="89"/>
      <c r="P125" s="89"/>
      <c r="Q125" s="89"/>
      <c r="R125" s="89"/>
      <c r="S125" s="89"/>
    </row>
    <row r="126" spans="1:19" ht="15.75" customHeight="1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9"/>
      <c r="N126" s="89"/>
      <c r="O126" s="89"/>
      <c r="P126" s="89"/>
      <c r="Q126" s="89"/>
      <c r="R126" s="89"/>
      <c r="S126" s="89"/>
    </row>
    <row r="127" spans="1:19" ht="15.75" customHeight="1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9"/>
      <c r="N127" s="89"/>
      <c r="O127" s="89"/>
      <c r="P127" s="89"/>
      <c r="Q127" s="89"/>
      <c r="R127" s="89"/>
      <c r="S127" s="89"/>
    </row>
    <row r="128" spans="1:19" ht="15.75" customHeight="1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9"/>
      <c r="N128" s="89"/>
      <c r="O128" s="89"/>
      <c r="P128" s="89"/>
      <c r="Q128" s="89"/>
      <c r="R128" s="89"/>
      <c r="S128" s="89"/>
    </row>
    <row r="129" spans="1:19" ht="15.75" customHeigh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9"/>
      <c r="N129" s="89"/>
      <c r="O129" s="89"/>
      <c r="P129" s="89"/>
      <c r="Q129" s="89"/>
      <c r="R129" s="89"/>
      <c r="S129" s="89"/>
    </row>
    <row r="130" spans="1:19" ht="15.75" customHeight="1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9"/>
      <c r="N130" s="89"/>
      <c r="O130" s="89"/>
      <c r="P130" s="89"/>
      <c r="Q130" s="89"/>
      <c r="R130" s="89"/>
      <c r="S130" s="89"/>
    </row>
    <row r="131" spans="1:19" ht="15.75" customHeight="1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9"/>
      <c r="N131" s="89"/>
      <c r="O131" s="89"/>
      <c r="P131" s="89"/>
      <c r="Q131" s="89"/>
      <c r="R131" s="89"/>
      <c r="S131" s="89"/>
    </row>
    <row r="132" spans="1:19" ht="15.75" customHeight="1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9"/>
      <c r="N132" s="89"/>
      <c r="O132" s="89"/>
      <c r="P132" s="89"/>
      <c r="Q132" s="89"/>
      <c r="R132" s="89"/>
      <c r="S132" s="89"/>
    </row>
    <row r="133" spans="1:19" ht="15.75" customHeight="1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9"/>
      <c r="N133" s="89"/>
      <c r="O133" s="89"/>
      <c r="P133" s="89"/>
      <c r="Q133" s="89"/>
      <c r="R133" s="89"/>
      <c r="S133" s="89"/>
    </row>
    <row r="134" spans="1:19" ht="15.75" customHeight="1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9"/>
      <c r="N134" s="89"/>
      <c r="O134" s="89"/>
      <c r="P134" s="89"/>
      <c r="Q134" s="89"/>
      <c r="R134" s="89"/>
      <c r="S134" s="89"/>
    </row>
    <row r="135" spans="1:19" ht="15.75" customHeight="1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9"/>
      <c r="N135" s="89"/>
      <c r="O135" s="89"/>
      <c r="P135" s="89"/>
      <c r="Q135" s="89"/>
      <c r="R135" s="89"/>
      <c r="S135" s="89"/>
    </row>
    <row r="136" spans="1:19" ht="15.75" customHeight="1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9"/>
      <c r="N136" s="89"/>
      <c r="O136" s="89"/>
      <c r="P136" s="89"/>
      <c r="Q136" s="89"/>
      <c r="R136" s="89"/>
      <c r="S136" s="89"/>
    </row>
    <row r="137" spans="1:19" ht="15.75" customHeight="1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9"/>
      <c r="N137" s="89"/>
      <c r="O137" s="89"/>
      <c r="P137" s="89"/>
      <c r="Q137" s="89"/>
      <c r="R137" s="89"/>
      <c r="S137" s="89"/>
    </row>
    <row r="138" spans="1:19" ht="15.75" customHeight="1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9"/>
      <c r="N138" s="89"/>
      <c r="O138" s="89"/>
      <c r="P138" s="89"/>
      <c r="Q138" s="89"/>
      <c r="R138" s="89"/>
      <c r="S138" s="89"/>
    </row>
    <row r="139" spans="1:19" ht="15.75" customHeight="1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9"/>
      <c r="N139" s="89"/>
      <c r="O139" s="89"/>
      <c r="P139" s="89"/>
      <c r="Q139" s="89"/>
      <c r="R139" s="89"/>
      <c r="S139" s="89"/>
    </row>
    <row r="140" spans="1:19" ht="15.75" customHeight="1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9"/>
      <c r="N140" s="89"/>
      <c r="O140" s="89"/>
      <c r="P140" s="89"/>
      <c r="Q140" s="89"/>
      <c r="R140" s="89"/>
      <c r="S140" s="89"/>
    </row>
    <row r="141" spans="1:19" ht="15.75" customHeight="1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9"/>
      <c r="N141" s="89"/>
      <c r="O141" s="89"/>
      <c r="P141" s="89"/>
      <c r="Q141" s="89"/>
      <c r="R141" s="89"/>
      <c r="S141" s="89"/>
    </row>
    <row r="142" spans="1:19" ht="15.75" customHeight="1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9"/>
      <c r="N142" s="89"/>
      <c r="O142" s="89"/>
      <c r="P142" s="89"/>
      <c r="Q142" s="89"/>
      <c r="R142" s="89"/>
      <c r="S142" s="89"/>
    </row>
    <row r="143" spans="1:19" ht="15.75" customHeight="1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9"/>
      <c r="N143" s="89"/>
      <c r="O143" s="89"/>
      <c r="P143" s="89"/>
      <c r="Q143" s="89"/>
      <c r="R143" s="89"/>
      <c r="S143" s="89"/>
    </row>
    <row r="144" spans="1:19" ht="15.75" customHeight="1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9"/>
      <c r="N144" s="89"/>
      <c r="O144" s="89"/>
      <c r="P144" s="89"/>
      <c r="Q144" s="89"/>
      <c r="R144" s="89"/>
      <c r="S144" s="89"/>
    </row>
    <row r="145" spans="1:19" ht="15.75" customHeight="1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9"/>
      <c r="N145" s="89"/>
      <c r="O145" s="89"/>
      <c r="P145" s="89"/>
      <c r="Q145" s="89"/>
      <c r="R145" s="89"/>
      <c r="S145" s="89"/>
    </row>
    <row r="146" spans="1:19" ht="15.75" customHeight="1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9"/>
      <c r="N146" s="89"/>
      <c r="O146" s="89"/>
      <c r="P146" s="89"/>
      <c r="Q146" s="89"/>
      <c r="R146" s="89"/>
      <c r="S146" s="89"/>
    </row>
    <row r="147" spans="1:19" ht="15.75" customHeight="1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9"/>
      <c r="N147" s="89"/>
      <c r="O147" s="89"/>
      <c r="P147" s="89"/>
      <c r="Q147" s="89"/>
      <c r="R147" s="89"/>
      <c r="S147" s="89"/>
    </row>
    <row r="148" spans="1:19" ht="15.75" customHeight="1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9"/>
      <c r="N148" s="89"/>
      <c r="O148" s="89"/>
      <c r="P148" s="89"/>
      <c r="Q148" s="89"/>
      <c r="R148" s="89"/>
      <c r="S148" s="89"/>
    </row>
    <row r="149" spans="1:19" ht="15.75" customHeight="1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9"/>
      <c r="N149" s="89"/>
      <c r="O149" s="89"/>
      <c r="P149" s="89"/>
      <c r="Q149" s="89"/>
      <c r="R149" s="89"/>
      <c r="S149" s="89"/>
    </row>
    <row r="150" spans="1:19" ht="15.75" customHeight="1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9"/>
      <c r="N150" s="89"/>
      <c r="O150" s="89"/>
      <c r="P150" s="89"/>
      <c r="Q150" s="89"/>
      <c r="R150" s="89"/>
      <c r="S150" s="89"/>
    </row>
    <row r="151" spans="1:19" ht="15.75" customHeight="1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9"/>
      <c r="N151" s="89"/>
      <c r="O151" s="89"/>
      <c r="P151" s="89"/>
      <c r="Q151" s="89"/>
      <c r="R151" s="89"/>
      <c r="S151" s="89"/>
    </row>
    <row r="152" spans="1:19" ht="15.75" customHeight="1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9"/>
      <c r="N152" s="89"/>
      <c r="O152" s="89"/>
      <c r="P152" s="89"/>
      <c r="Q152" s="89"/>
      <c r="R152" s="89"/>
      <c r="S152" s="89"/>
    </row>
    <row r="153" spans="1:19" ht="15.75" customHeight="1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9"/>
      <c r="N153" s="89"/>
      <c r="O153" s="89"/>
      <c r="P153" s="89"/>
      <c r="Q153" s="89"/>
      <c r="R153" s="89"/>
      <c r="S153" s="89"/>
    </row>
    <row r="154" spans="1:19" ht="15.75" customHeight="1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9"/>
      <c r="N154" s="89"/>
      <c r="O154" s="89"/>
      <c r="P154" s="89"/>
      <c r="Q154" s="89"/>
      <c r="R154" s="89"/>
      <c r="S154" s="89"/>
    </row>
    <row r="155" spans="1:19" ht="15.75" customHeight="1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9"/>
      <c r="N155" s="89"/>
      <c r="O155" s="89"/>
      <c r="P155" s="89"/>
      <c r="Q155" s="89"/>
      <c r="R155" s="89"/>
      <c r="S155" s="89"/>
    </row>
    <row r="156" spans="1:19" ht="15.75" customHeight="1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9"/>
      <c r="N156" s="89"/>
      <c r="O156" s="89"/>
      <c r="P156" s="89"/>
      <c r="Q156" s="89"/>
      <c r="R156" s="89"/>
      <c r="S156" s="89"/>
    </row>
    <row r="157" spans="1:19" ht="15.75" customHeight="1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9"/>
      <c r="N157" s="89"/>
      <c r="O157" s="89"/>
      <c r="P157" s="89"/>
      <c r="Q157" s="89"/>
      <c r="R157" s="89"/>
      <c r="S157" s="89"/>
    </row>
    <row r="158" spans="1:19" ht="15.75" customHeight="1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9"/>
      <c r="N158" s="89"/>
      <c r="O158" s="89"/>
      <c r="P158" s="89"/>
      <c r="Q158" s="89"/>
      <c r="R158" s="89"/>
      <c r="S158" s="89"/>
    </row>
    <row r="159" spans="1:19" ht="15.75" customHeight="1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9"/>
      <c r="N159" s="89"/>
      <c r="O159" s="89"/>
      <c r="P159" s="89"/>
      <c r="Q159" s="89"/>
      <c r="R159" s="89"/>
      <c r="S159" s="89"/>
    </row>
    <row r="160" spans="1:19" ht="15.75" customHeight="1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9"/>
      <c r="N160" s="89"/>
      <c r="O160" s="89"/>
      <c r="P160" s="89"/>
      <c r="Q160" s="89"/>
      <c r="R160" s="89"/>
      <c r="S160" s="89"/>
    </row>
    <row r="161" spans="1:19" ht="15.75" customHeight="1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9"/>
      <c r="N161" s="89"/>
      <c r="O161" s="89"/>
      <c r="P161" s="89"/>
      <c r="Q161" s="89"/>
      <c r="R161" s="89"/>
      <c r="S161" s="89"/>
    </row>
    <row r="162" spans="1:19" ht="15.75" customHeight="1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9"/>
      <c r="N162" s="89"/>
      <c r="O162" s="89"/>
      <c r="P162" s="89"/>
      <c r="Q162" s="89"/>
      <c r="R162" s="89"/>
      <c r="S162" s="89"/>
    </row>
    <row r="163" spans="1:19" ht="15.75" customHeight="1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9"/>
      <c r="N163" s="89"/>
      <c r="O163" s="89"/>
      <c r="P163" s="89"/>
      <c r="Q163" s="89"/>
      <c r="R163" s="89"/>
      <c r="S163" s="89"/>
    </row>
    <row r="164" spans="1:19" ht="15.75" customHeight="1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9"/>
      <c r="N164" s="89"/>
      <c r="O164" s="89"/>
      <c r="P164" s="89"/>
      <c r="Q164" s="89"/>
      <c r="R164" s="89"/>
      <c r="S164" s="89"/>
    </row>
    <row r="165" spans="1:19" ht="15.75" customHeight="1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9"/>
      <c r="N165" s="89"/>
      <c r="O165" s="89"/>
      <c r="P165" s="89"/>
      <c r="Q165" s="89"/>
      <c r="R165" s="89"/>
      <c r="S165" s="89"/>
    </row>
    <row r="166" spans="1:19" ht="15.75" customHeight="1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9"/>
      <c r="N166" s="89"/>
      <c r="O166" s="89"/>
      <c r="P166" s="89"/>
      <c r="Q166" s="89"/>
      <c r="R166" s="89"/>
      <c r="S166" s="89"/>
    </row>
    <row r="167" spans="1:19" ht="15.75" customHeight="1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9"/>
      <c r="N167" s="89"/>
      <c r="O167" s="89"/>
      <c r="P167" s="89"/>
      <c r="Q167" s="89"/>
      <c r="R167" s="89"/>
      <c r="S167" s="89"/>
    </row>
    <row r="168" spans="1:19" ht="15.75" customHeight="1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9"/>
      <c r="N168" s="89"/>
      <c r="O168" s="89"/>
      <c r="P168" s="89"/>
      <c r="Q168" s="89"/>
      <c r="R168" s="89"/>
      <c r="S168" s="89"/>
    </row>
    <row r="169" spans="1:19" ht="15.75" customHeight="1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9"/>
      <c r="N169" s="89"/>
      <c r="O169" s="89"/>
      <c r="P169" s="89"/>
      <c r="Q169" s="89"/>
      <c r="R169" s="89"/>
      <c r="S169" s="89"/>
    </row>
    <row r="170" spans="1:19" ht="15.75" customHeight="1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9"/>
      <c r="N170" s="89"/>
      <c r="O170" s="89"/>
      <c r="P170" s="89"/>
      <c r="Q170" s="89"/>
      <c r="R170" s="89"/>
      <c r="S170" s="89"/>
    </row>
    <row r="171" spans="1:19" ht="15.75" customHeight="1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9"/>
      <c r="N171" s="89"/>
      <c r="O171" s="89"/>
      <c r="P171" s="89"/>
      <c r="Q171" s="89"/>
      <c r="R171" s="89"/>
      <c r="S171" s="89"/>
    </row>
    <row r="172" spans="1:19" ht="15.75" customHeight="1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9"/>
      <c r="N172" s="89"/>
      <c r="O172" s="89"/>
      <c r="P172" s="89"/>
      <c r="Q172" s="89"/>
      <c r="R172" s="89"/>
      <c r="S172" s="89"/>
    </row>
    <row r="173" spans="1:19" ht="15.75" customHeight="1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9"/>
      <c r="N173" s="89"/>
      <c r="O173" s="89"/>
      <c r="P173" s="89"/>
      <c r="Q173" s="89"/>
      <c r="R173" s="89"/>
      <c r="S173" s="89"/>
    </row>
    <row r="174" spans="1:19" ht="15.75" customHeight="1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9"/>
      <c r="N174" s="89"/>
      <c r="O174" s="89"/>
      <c r="P174" s="89"/>
      <c r="Q174" s="89"/>
      <c r="R174" s="89"/>
      <c r="S174" s="89"/>
    </row>
    <row r="175" spans="1:19" ht="15.75" customHeight="1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9"/>
      <c r="N175" s="89"/>
      <c r="O175" s="89"/>
      <c r="P175" s="89"/>
      <c r="Q175" s="89"/>
      <c r="R175" s="89"/>
      <c r="S175" s="89"/>
    </row>
    <row r="176" spans="1:19" ht="15.75" customHeight="1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9"/>
      <c r="N176" s="89"/>
      <c r="O176" s="89"/>
      <c r="P176" s="89"/>
      <c r="Q176" s="89"/>
      <c r="R176" s="89"/>
      <c r="S176" s="89"/>
    </row>
    <row r="177" spans="1:19" ht="15.75" customHeight="1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9"/>
      <c r="N177" s="89"/>
      <c r="O177" s="89"/>
      <c r="P177" s="89"/>
      <c r="Q177" s="89"/>
      <c r="R177" s="89"/>
      <c r="S177" s="89"/>
    </row>
    <row r="178" spans="1:19" ht="15.75" customHeight="1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9"/>
      <c r="N178" s="89"/>
      <c r="O178" s="89"/>
      <c r="P178" s="89"/>
      <c r="Q178" s="89"/>
      <c r="R178" s="89"/>
      <c r="S178" s="89"/>
    </row>
    <row r="179" spans="1:19" ht="15.75" customHeight="1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9"/>
      <c r="N179" s="89"/>
      <c r="O179" s="89"/>
      <c r="P179" s="89"/>
      <c r="Q179" s="89"/>
      <c r="R179" s="89"/>
      <c r="S179" s="89"/>
    </row>
    <row r="180" spans="1:19" ht="15.75" customHeight="1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9"/>
      <c r="N180" s="89"/>
      <c r="O180" s="89"/>
      <c r="P180" s="89"/>
      <c r="Q180" s="89"/>
      <c r="R180" s="89"/>
      <c r="S180" s="89"/>
    </row>
    <row r="181" spans="1:19" ht="15.75" customHeight="1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9"/>
      <c r="N181" s="89"/>
      <c r="O181" s="89"/>
      <c r="P181" s="89"/>
      <c r="Q181" s="89"/>
      <c r="R181" s="89"/>
      <c r="S181" s="89"/>
    </row>
    <row r="182" spans="1:19" ht="15.75" customHeight="1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9"/>
      <c r="N182" s="89"/>
      <c r="O182" s="89"/>
      <c r="P182" s="89"/>
      <c r="Q182" s="89"/>
      <c r="R182" s="89"/>
      <c r="S182" s="89"/>
    </row>
    <row r="183" spans="1:19" ht="15.75" customHeight="1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9"/>
      <c r="N183" s="89"/>
      <c r="O183" s="89"/>
      <c r="P183" s="89"/>
      <c r="Q183" s="89"/>
      <c r="R183" s="89"/>
      <c r="S183" s="89"/>
    </row>
    <row r="184" spans="1:19" ht="15.75" customHeight="1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9"/>
      <c r="N184" s="89"/>
      <c r="O184" s="89"/>
      <c r="P184" s="89"/>
      <c r="Q184" s="89"/>
      <c r="R184" s="89"/>
      <c r="S184" s="89"/>
    </row>
    <row r="185" spans="1:19" ht="15.75" customHeight="1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9"/>
      <c r="N185" s="89"/>
      <c r="O185" s="89"/>
      <c r="P185" s="89"/>
      <c r="Q185" s="89"/>
      <c r="R185" s="89"/>
      <c r="S185" s="89"/>
    </row>
    <row r="186" spans="1:19" ht="15.75" customHeight="1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9"/>
      <c r="N186" s="89"/>
      <c r="O186" s="89"/>
      <c r="P186" s="89"/>
      <c r="Q186" s="89"/>
      <c r="R186" s="89"/>
      <c r="S186" s="89"/>
    </row>
    <row r="187" spans="1:19" ht="15.75" customHeight="1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9"/>
      <c r="N187" s="89"/>
      <c r="O187" s="89"/>
      <c r="P187" s="89"/>
      <c r="Q187" s="89"/>
      <c r="R187" s="89"/>
      <c r="S187" s="89"/>
    </row>
    <row r="188" spans="1:19" ht="15.75" customHeight="1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9"/>
      <c r="N188" s="89"/>
      <c r="O188" s="89"/>
      <c r="P188" s="89"/>
      <c r="Q188" s="89"/>
      <c r="R188" s="89"/>
      <c r="S188" s="89"/>
    </row>
    <row r="189" spans="1:19" ht="15.75" customHeight="1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9"/>
      <c r="N189" s="89"/>
      <c r="O189" s="89"/>
      <c r="P189" s="89"/>
      <c r="Q189" s="89"/>
      <c r="R189" s="89"/>
      <c r="S189" s="89"/>
    </row>
    <row r="190" spans="1:19" ht="15.75" customHeight="1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9"/>
      <c r="N190" s="89"/>
      <c r="O190" s="89"/>
      <c r="P190" s="89"/>
      <c r="Q190" s="89"/>
      <c r="R190" s="89"/>
      <c r="S190" s="89"/>
    </row>
    <row r="191" spans="1:19" ht="15.75" customHeight="1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9"/>
      <c r="N191" s="89"/>
      <c r="O191" s="89"/>
      <c r="P191" s="89"/>
      <c r="Q191" s="89"/>
      <c r="R191" s="89"/>
      <c r="S191" s="89"/>
    </row>
    <row r="192" spans="1:19" ht="15.75" customHeight="1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9"/>
      <c r="N192" s="89"/>
      <c r="O192" s="89"/>
      <c r="P192" s="89"/>
      <c r="Q192" s="89"/>
      <c r="R192" s="89"/>
      <c r="S192" s="89"/>
    </row>
    <row r="193" spans="1:19" ht="15.75" customHeight="1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9"/>
      <c r="N193" s="89"/>
      <c r="O193" s="89"/>
      <c r="P193" s="89"/>
      <c r="Q193" s="89"/>
      <c r="R193" s="89"/>
      <c r="S193" s="89"/>
    </row>
    <row r="194" spans="1:19" ht="15.75" customHeight="1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9"/>
      <c r="N194" s="89"/>
      <c r="O194" s="89"/>
      <c r="P194" s="89"/>
      <c r="Q194" s="89"/>
      <c r="R194" s="89"/>
      <c r="S194" s="89"/>
    </row>
    <row r="195" spans="1:19" ht="15.75" customHeight="1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9"/>
      <c r="N195" s="89"/>
      <c r="O195" s="89"/>
      <c r="P195" s="89"/>
      <c r="Q195" s="89"/>
      <c r="R195" s="89"/>
      <c r="S195" s="89"/>
    </row>
    <row r="196" spans="1:19" ht="15.75" customHeight="1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9"/>
      <c r="N196" s="89"/>
      <c r="O196" s="89"/>
      <c r="P196" s="89"/>
      <c r="Q196" s="89"/>
      <c r="R196" s="89"/>
      <c r="S196" s="89"/>
    </row>
    <row r="197" spans="1:19" ht="15.75" customHeight="1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9"/>
      <c r="N197" s="89"/>
      <c r="O197" s="89"/>
      <c r="P197" s="89"/>
      <c r="Q197" s="89"/>
      <c r="R197" s="89"/>
      <c r="S197" s="89"/>
    </row>
    <row r="198" spans="1:19" ht="15.75" customHeight="1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9"/>
      <c r="N198" s="89"/>
      <c r="O198" s="89"/>
      <c r="P198" s="89"/>
      <c r="Q198" s="89"/>
      <c r="R198" s="89"/>
      <c r="S198" s="89"/>
    </row>
    <row r="199" spans="1:19" ht="15.75" customHeight="1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9"/>
      <c r="N199" s="89"/>
      <c r="O199" s="89"/>
      <c r="P199" s="89"/>
      <c r="Q199" s="89"/>
      <c r="R199" s="89"/>
      <c r="S199" s="89"/>
    </row>
    <row r="200" spans="1:19" ht="15.75" customHeight="1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9"/>
      <c r="N200" s="89"/>
      <c r="O200" s="89"/>
      <c r="P200" s="89"/>
      <c r="Q200" s="89"/>
      <c r="R200" s="89"/>
      <c r="S200" s="89"/>
    </row>
    <row r="201" spans="1:19" ht="15.75" customHeight="1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9"/>
      <c r="N201" s="89"/>
      <c r="O201" s="89"/>
      <c r="P201" s="89"/>
      <c r="Q201" s="89"/>
      <c r="R201" s="89"/>
      <c r="S201" s="89"/>
    </row>
    <row r="202" spans="1:19" ht="15.75" customHeight="1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9"/>
      <c r="N202" s="89"/>
      <c r="O202" s="89"/>
      <c r="P202" s="89"/>
      <c r="Q202" s="89"/>
      <c r="R202" s="89"/>
      <c r="S202" s="89"/>
    </row>
    <row r="203" spans="1:19" ht="15.75" customHeight="1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9"/>
      <c r="N203" s="89"/>
      <c r="O203" s="89"/>
      <c r="P203" s="89"/>
      <c r="Q203" s="89"/>
      <c r="R203" s="89"/>
      <c r="S203" s="89"/>
    </row>
    <row r="204" spans="1:19" ht="15.75" customHeight="1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9"/>
      <c r="N204" s="89"/>
      <c r="O204" s="89"/>
      <c r="P204" s="89"/>
      <c r="Q204" s="89"/>
      <c r="R204" s="89"/>
      <c r="S204" s="89"/>
    </row>
    <row r="205" spans="1:19" ht="15.75" customHeight="1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9"/>
      <c r="N205" s="89"/>
      <c r="O205" s="89"/>
      <c r="P205" s="89"/>
      <c r="Q205" s="89"/>
      <c r="R205" s="89"/>
      <c r="S205" s="89"/>
    </row>
    <row r="206" spans="1:19" ht="15.75" customHeight="1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9"/>
      <c r="N206" s="89"/>
      <c r="O206" s="89"/>
      <c r="P206" s="89"/>
      <c r="Q206" s="89"/>
      <c r="R206" s="89"/>
      <c r="S206" s="89"/>
    </row>
    <row r="207" spans="1:19" ht="15.75" customHeight="1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9"/>
      <c r="N207" s="89"/>
      <c r="O207" s="89"/>
      <c r="P207" s="89"/>
      <c r="Q207" s="89"/>
      <c r="R207" s="89"/>
      <c r="S207" s="89"/>
    </row>
    <row r="208" spans="1:19" ht="15.75" customHeight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9"/>
      <c r="N208" s="89"/>
      <c r="O208" s="89"/>
      <c r="P208" s="89"/>
      <c r="Q208" s="89"/>
      <c r="R208" s="89"/>
      <c r="S208" s="89"/>
    </row>
    <row r="209" spans="1:19" ht="15.75" customHeight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9"/>
      <c r="N209" s="89"/>
      <c r="O209" s="89"/>
      <c r="P209" s="89"/>
      <c r="Q209" s="89"/>
      <c r="R209" s="89"/>
      <c r="S209" s="89"/>
    </row>
    <row r="210" spans="1:19" ht="15.75" customHeight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9"/>
      <c r="N210" s="89"/>
      <c r="O210" s="89"/>
      <c r="P210" s="89"/>
      <c r="Q210" s="89"/>
      <c r="R210" s="89"/>
      <c r="S210" s="89"/>
    </row>
    <row r="211" spans="1:19" ht="15.75" customHeight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9"/>
      <c r="N211" s="89"/>
      <c r="O211" s="89"/>
      <c r="P211" s="89"/>
      <c r="Q211" s="89"/>
      <c r="R211" s="89"/>
      <c r="S211" s="89"/>
    </row>
    <row r="212" spans="1:19" ht="15.75" customHeight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9"/>
      <c r="N212" s="89"/>
      <c r="O212" s="89"/>
      <c r="P212" s="89"/>
      <c r="Q212" s="89"/>
      <c r="R212" s="89"/>
      <c r="S212" s="89"/>
    </row>
    <row r="213" spans="1:19" ht="15.75" customHeight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9"/>
      <c r="N213" s="89"/>
      <c r="O213" s="89"/>
      <c r="P213" s="89"/>
      <c r="Q213" s="89"/>
      <c r="R213" s="89"/>
      <c r="S213" s="89"/>
    </row>
    <row r="214" spans="1:19" ht="15.75" customHeight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9"/>
      <c r="N214" s="89"/>
      <c r="O214" s="89"/>
      <c r="P214" s="89"/>
      <c r="Q214" s="89"/>
      <c r="R214" s="89"/>
      <c r="S214" s="89"/>
    </row>
    <row r="215" spans="1:19" ht="15.75" customHeight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9"/>
      <c r="N215" s="89"/>
      <c r="O215" s="89"/>
      <c r="P215" s="89"/>
      <c r="Q215" s="89"/>
      <c r="R215" s="89"/>
      <c r="S215" s="89"/>
    </row>
    <row r="216" spans="1:19" ht="15.75" customHeight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9"/>
      <c r="N216" s="89"/>
      <c r="O216" s="89"/>
      <c r="P216" s="89"/>
      <c r="Q216" s="89"/>
      <c r="R216" s="89"/>
      <c r="S216" s="89"/>
    </row>
    <row r="217" spans="1:19" ht="15.75" customHeight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9"/>
      <c r="N217" s="89"/>
      <c r="O217" s="89"/>
      <c r="P217" s="89"/>
      <c r="Q217" s="89"/>
      <c r="R217" s="89"/>
      <c r="S217" s="89"/>
    </row>
    <row r="218" spans="1:19" ht="15.75" customHeight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9"/>
      <c r="N218" s="89"/>
      <c r="O218" s="89"/>
      <c r="P218" s="89"/>
      <c r="Q218" s="89"/>
      <c r="R218" s="89"/>
      <c r="S218" s="89"/>
    </row>
    <row r="219" spans="1:19" ht="15.75" customHeight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9"/>
      <c r="N219" s="89"/>
      <c r="O219" s="89"/>
      <c r="P219" s="89"/>
      <c r="Q219" s="89"/>
      <c r="R219" s="89"/>
      <c r="S219" s="89"/>
    </row>
    <row r="220" spans="1:19" ht="15.75" customHeight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9"/>
      <c r="N220" s="89"/>
      <c r="O220" s="89"/>
      <c r="P220" s="89"/>
      <c r="Q220" s="89"/>
      <c r="R220" s="89"/>
      <c r="S220" s="89"/>
    </row>
    <row r="221" spans="1:19" ht="15.75" customHeight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9"/>
      <c r="N221" s="89"/>
      <c r="O221" s="89"/>
      <c r="P221" s="89"/>
      <c r="Q221" s="89"/>
      <c r="R221" s="89"/>
      <c r="S221" s="89"/>
    </row>
    <row r="222" spans="1:19" ht="15.75" customHeight="1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9"/>
      <c r="N222" s="89"/>
      <c r="O222" s="89"/>
      <c r="P222" s="89"/>
      <c r="Q222" s="89"/>
      <c r="R222" s="89"/>
      <c r="S222" s="89"/>
    </row>
    <row r="223" spans="1:19" ht="15.75" customHeight="1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9"/>
      <c r="N223" s="89"/>
      <c r="O223" s="89"/>
      <c r="P223" s="89"/>
      <c r="Q223" s="89"/>
      <c r="R223" s="89"/>
      <c r="S223" s="89"/>
    </row>
    <row r="224" spans="1:19" ht="15.75" customHeight="1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9"/>
      <c r="N224" s="89"/>
      <c r="O224" s="89"/>
      <c r="P224" s="89"/>
      <c r="Q224" s="89"/>
      <c r="R224" s="89"/>
      <c r="S224" s="89"/>
    </row>
    <row r="225" spans="1:19" ht="15.75" customHeight="1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9"/>
      <c r="N225" s="89"/>
      <c r="O225" s="89"/>
      <c r="P225" s="89"/>
      <c r="Q225" s="89"/>
      <c r="R225" s="89"/>
      <c r="S225" s="89"/>
    </row>
    <row r="226" spans="1:19" ht="15.75" customHeight="1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9"/>
      <c r="N226" s="89"/>
      <c r="O226" s="89"/>
      <c r="P226" s="89"/>
      <c r="Q226" s="89"/>
      <c r="R226" s="89"/>
      <c r="S226" s="89"/>
    </row>
    <row r="227" spans="1:19" ht="15.75" customHeight="1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9"/>
      <c r="N227" s="89"/>
      <c r="O227" s="89"/>
      <c r="P227" s="89"/>
      <c r="Q227" s="89"/>
      <c r="R227" s="89"/>
      <c r="S227" s="89"/>
    </row>
    <row r="228" spans="1:19" ht="15.75" customHeight="1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9"/>
      <c r="N228" s="89"/>
      <c r="O228" s="89"/>
      <c r="P228" s="89"/>
      <c r="Q228" s="89"/>
      <c r="R228" s="89"/>
      <c r="S228" s="89"/>
    </row>
    <row r="229" spans="1:19" ht="15.75" customHeight="1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9"/>
      <c r="N229" s="89"/>
      <c r="O229" s="89"/>
      <c r="P229" s="89"/>
      <c r="Q229" s="89"/>
      <c r="R229" s="89"/>
      <c r="S229" s="89"/>
    </row>
    <row r="230" spans="1:19" ht="15.75" customHeight="1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9"/>
      <c r="N230" s="89"/>
      <c r="O230" s="89"/>
      <c r="P230" s="89"/>
      <c r="Q230" s="89"/>
      <c r="R230" s="89"/>
      <c r="S230" s="89"/>
    </row>
    <row r="231" spans="1:19" ht="15.75" customHeight="1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9"/>
      <c r="N231" s="89"/>
      <c r="O231" s="89"/>
      <c r="P231" s="89"/>
      <c r="Q231" s="89"/>
      <c r="R231" s="89"/>
      <c r="S231" s="89"/>
    </row>
    <row r="232" spans="1:19" ht="15.75" customHeight="1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9"/>
      <c r="N232" s="89"/>
      <c r="O232" s="89"/>
      <c r="P232" s="89"/>
      <c r="Q232" s="89"/>
      <c r="R232" s="89"/>
      <c r="S232" s="89"/>
    </row>
    <row r="233" spans="1:19" ht="15.75" customHeight="1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9"/>
      <c r="N233" s="89"/>
      <c r="O233" s="89"/>
      <c r="P233" s="89"/>
      <c r="Q233" s="89"/>
      <c r="R233" s="89"/>
      <c r="S233" s="89"/>
    </row>
    <row r="234" spans="1:19" ht="15.75" customHeight="1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9"/>
      <c r="N234" s="89"/>
      <c r="O234" s="89"/>
      <c r="P234" s="89"/>
      <c r="Q234" s="89"/>
      <c r="R234" s="89"/>
      <c r="S234" s="89"/>
    </row>
    <row r="235" spans="1:19" ht="15.75" customHeight="1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9"/>
      <c r="N235" s="89"/>
      <c r="O235" s="89"/>
      <c r="P235" s="89"/>
      <c r="Q235" s="89"/>
      <c r="R235" s="89"/>
      <c r="S235" s="89"/>
    </row>
    <row r="236" spans="1:19" ht="15.75" customHeight="1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9"/>
      <c r="N236" s="89"/>
      <c r="O236" s="89"/>
      <c r="P236" s="89"/>
      <c r="Q236" s="89"/>
      <c r="R236" s="89"/>
      <c r="S236" s="89"/>
    </row>
    <row r="237" spans="1:19" ht="15.75" customHeight="1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9"/>
      <c r="N237" s="89"/>
      <c r="O237" s="89"/>
      <c r="P237" s="89"/>
      <c r="Q237" s="89"/>
      <c r="R237" s="89"/>
      <c r="S237" s="89"/>
    </row>
    <row r="238" spans="1:19" ht="15.75" customHeight="1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9"/>
      <c r="N238" s="89"/>
      <c r="O238" s="89"/>
      <c r="P238" s="89"/>
      <c r="Q238" s="89"/>
      <c r="R238" s="89"/>
      <c r="S238" s="89"/>
    </row>
    <row r="239" spans="1:19" ht="15.75" customHeight="1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9"/>
      <c r="N239" s="89"/>
      <c r="O239" s="89"/>
      <c r="P239" s="89"/>
      <c r="Q239" s="89"/>
      <c r="R239" s="89"/>
      <c r="S239" s="89"/>
    </row>
    <row r="240" spans="1:19" ht="15.75" customHeight="1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9"/>
      <c r="N240" s="89"/>
      <c r="O240" s="89"/>
      <c r="P240" s="89"/>
      <c r="Q240" s="89"/>
      <c r="R240" s="89"/>
      <c r="S240" s="89"/>
    </row>
    <row r="241" spans="1:19" ht="15.75" customHeight="1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9"/>
      <c r="N241" s="89"/>
      <c r="O241" s="89"/>
      <c r="P241" s="89"/>
      <c r="Q241" s="89"/>
      <c r="R241" s="89"/>
      <c r="S241" s="89"/>
    </row>
    <row r="242" spans="1:19" ht="15.75" customHeight="1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9"/>
      <c r="N242" s="89"/>
      <c r="O242" s="89"/>
      <c r="P242" s="89"/>
      <c r="Q242" s="89"/>
      <c r="R242" s="89"/>
      <c r="S242" s="89"/>
    </row>
    <row r="243" spans="1:19" ht="15.75" customHeight="1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9"/>
      <c r="N243" s="89"/>
      <c r="O243" s="89"/>
      <c r="P243" s="89"/>
      <c r="Q243" s="89"/>
      <c r="R243" s="89"/>
      <c r="S243" s="89"/>
    </row>
    <row r="244" spans="1:19" ht="15.75" customHeight="1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9"/>
      <c r="N244" s="89"/>
      <c r="O244" s="89"/>
      <c r="P244" s="89"/>
      <c r="Q244" s="89"/>
      <c r="R244" s="89"/>
      <c r="S244" s="89"/>
    </row>
    <row r="245" spans="1:19" ht="15.75" customHeight="1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9"/>
      <c r="N245" s="89"/>
      <c r="O245" s="89"/>
      <c r="P245" s="89"/>
      <c r="Q245" s="89"/>
      <c r="R245" s="89"/>
      <c r="S245" s="89"/>
    </row>
    <row r="246" spans="1:19" ht="15.75" customHeight="1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9"/>
      <c r="N246" s="89"/>
      <c r="O246" s="89"/>
      <c r="P246" s="89"/>
      <c r="Q246" s="89"/>
      <c r="R246" s="89"/>
      <c r="S246" s="89"/>
    </row>
    <row r="247" spans="1:19" ht="15.75" customHeight="1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9"/>
      <c r="N247" s="89"/>
      <c r="O247" s="89"/>
      <c r="P247" s="89"/>
      <c r="Q247" s="89"/>
      <c r="R247" s="89"/>
      <c r="S247" s="89"/>
    </row>
    <row r="248" spans="1:19" ht="15.75" customHeight="1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9"/>
      <c r="N248" s="89"/>
      <c r="O248" s="89"/>
      <c r="P248" s="89"/>
      <c r="Q248" s="89"/>
      <c r="R248" s="89"/>
      <c r="S248" s="89"/>
    </row>
    <row r="249" spans="1:19" ht="15.75" customHeight="1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9"/>
      <c r="N249" s="89"/>
      <c r="O249" s="89"/>
      <c r="P249" s="89"/>
      <c r="Q249" s="89"/>
      <c r="R249" s="89"/>
      <c r="S249" s="89"/>
    </row>
    <row r="250" spans="1:19" ht="15.75" customHeight="1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9"/>
      <c r="N250" s="89"/>
      <c r="O250" s="89"/>
      <c r="P250" s="89"/>
      <c r="Q250" s="89"/>
      <c r="R250" s="89"/>
      <c r="S250" s="89"/>
    </row>
    <row r="251" spans="1:19" ht="15.75" customHeight="1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9"/>
      <c r="N251" s="89"/>
      <c r="O251" s="89"/>
      <c r="P251" s="89"/>
      <c r="Q251" s="89"/>
      <c r="R251" s="89"/>
      <c r="S251" s="89"/>
    </row>
    <row r="252" spans="1:19" ht="15.75" customHeight="1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9"/>
      <c r="N252" s="89"/>
      <c r="O252" s="89"/>
      <c r="P252" s="89"/>
      <c r="Q252" s="89"/>
      <c r="R252" s="89"/>
      <c r="S252" s="89"/>
    </row>
    <row r="253" spans="1:19" ht="15.75" customHeight="1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9"/>
      <c r="N253" s="89"/>
      <c r="O253" s="89"/>
      <c r="P253" s="89"/>
      <c r="Q253" s="89"/>
      <c r="R253" s="89"/>
      <c r="S253" s="89"/>
    </row>
    <row r="254" spans="1:19" ht="15.75" customHeight="1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9"/>
      <c r="N254" s="89"/>
      <c r="O254" s="89"/>
      <c r="P254" s="89"/>
      <c r="Q254" s="89"/>
      <c r="R254" s="89"/>
      <c r="S254" s="89"/>
    </row>
    <row r="255" spans="1:19" ht="15.75" customHeight="1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9"/>
      <c r="N255" s="89"/>
      <c r="O255" s="89"/>
      <c r="P255" s="89"/>
      <c r="Q255" s="89"/>
      <c r="R255" s="89"/>
      <c r="S255" s="89"/>
    </row>
    <row r="256" spans="1:19" ht="15.75" customHeight="1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9"/>
      <c r="N256" s="89"/>
      <c r="O256" s="89"/>
      <c r="P256" s="89"/>
      <c r="Q256" s="89"/>
      <c r="R256" s="89"/>
      <c r="S256" s="89"/>
    </row>
    <row r="257" spans="1:19" ht="15.75" customHeight="1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9"/>
      <c r="N257" s="89"/>
      <c r="O257" s="89"/>
      <c r="P257" s="89"/>
      <c r="Q257" s="89"/>
      <c r="R257" s="89"/>
      <c r="S257" s="89"/>
    </row>
    <row r="258" spans="1:19" ht="15.75" customHeight="1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9"/>
      <c r="N258" s="89"/>
      <c r="O258" s="89"/>
      <c r="P258" s="89"/>
      <c r="Q258" s="89"/>
      <c r="R258" s="89"/>
      <c r="S258" s="89"/>
    </row>
    <row r="259" spans="1:19" ht="15.75" customHeight="1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9"/>
      <c r="N259" s="89"/>
      <c r="O259" s="89"/>
      <c r="P259" s="89"/>
      <c r="Q259" s="89"/>
      <c r="R259" s="89"/>
      <c r="S259" s="89"/>
    </row>
    <row r="260" spans="1:19" ht="15.75" customHeight="1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9"/>
      <c r="N260" s="89"/>
      <c r="O260" s="89"/>
      <c r="P260" s="89"/>
      <c r="Q260" s="89"/>
      <c r="R260" s="89"/>
      <c r="S260" s="89"/>
    </row>
    <row r="261" spans="1:19" ht="15.75" customHeight="1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9"/>
      <c r="N261" s="89"/>
      <c r="O261" s="89"/>
      <c r="P261" s="89"/>
      <c r="Q261" s="89"/>
      <c r="R261" s="89"/>
      <c r="S261" s="89"/>
    </row>
    <row r="262" spans="1:19" ht="15.75" customHeight="1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9"/>
      <c r="N262" s="89"/>
      <c r="O262" s="89"/>
      <c r="P262" s="89"/>
      <c r="Q262" s="89"/>
      <c r="R262" s="89"/>
      <c r="S262" s="89"/>
    </row>
    <row r="263" spans="1:19" ht="15.75" customHeight="1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9"/>
      <c r="N263" s="89"/>
      <c r="O263" s="89"/>
      <c r="P263" s="89"/>
      <c r="Q263" s="89"/>
      <c r="R263" s="89"/>
      <c r="S263" s="89"/>
    </row>
    <row r="264" spans="1:19" ht="15.75" customHeight="1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9"/>
      <c r="N264" s="89"/>
      <c r="O264" s="89"/>
      <c r="P264" s="89"/>
      <c r="Q264" s="89"/>
      <c r="R264" s="89"/>
      <c r="S264" s="89"/>
    </row>
    <row r="265" spans="1:19" ht="15.75" customHeight="1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9"/>
      <c r="N265" s="89"/>
      <c r="O265" s="89"/>
      <c r="P265" s="89"/>
      <c r="Q265" s="89"/>
      <c r="R265" s="89"/>
      <c r="S265" s="89"/>
    </row>
    <row r="266" spans="1:19" ht="15.75" customHeight="1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9"/>
      <c r="N266" s="89"/>
      <c r="O266" s="89"/>
      <c r="P266" s="89"/>
      <c r="Q266" s="89"/>
      <c r="R266" s="89"/>
      <c r="S266" s="89"/>
    </row>
    <row r="267" spans="1:19" ht="15.75" customHeight="1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9"/>
      <c r="N267" s="89"/>
      <c r="O267" s="89"/>
      <c r="P267" s="89"/>
      <c r="Q267" s="89"/>
      <c r="R267" s="89"/>
      <c r="S267" s="89"/>
    </row>
    <row r="268" spans="1:19" ht="15.75" customHeight="1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9"/>
      <c r="N268" s="89"/>
      <c r="O268" s="89"/>
      <c r="P268" s="89"/>
      <c r="Q268" s="89"/>
      <c r="R268" s="89"/>
      <c r="S268" s="89"/>
    </row>
    <row r="269" spans="1:19" ht="15.75" customHeight="1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9"/>
      <c r="N269" s="89"/>
      <c r="O269" s="89"/>
      <c r="P269" s="89"/>
      <c r="Q269" s="89"/>
      <c r="R269" s="89"/>
      <c r="S269" s="89"/>
    </row>
    <row r="270" spans="1:19" ht="15.75" customHeight="1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9"/>
      <c r="N270" s="89"/>
      <c r="O270" s="89"/>
      <c r="P270" s="89"/>
      <c r="Q270" s="89"/>
      <c r="R270" s="89"/>
      <c r="S270" s="89"/>
    </row>
    <row r="271" spans="1:19" ht="15.75" customHeight="1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9"/>
      <c r="N271" s="89"/>
      <c r="O271" s="89"/>
      <c r="P271" s="89"/>
      <c r="Q271" s="89"/>
      <c r="R271" s="89"/>
      <c r="S271" s="89"/>
    </row>
    <row r="272" spans="1:19" ht="15.75" customHeight="1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9"/>
      <c r="N272" s="89"/>
      <c r="O272" s="89"/>
      <c r="P272" s="89"/>
      <c r="Q272" s="89"/>
      <c r="R272" s="89"/>
      <c r="S272" s="89"/>
    </row>
    <row r="273" spans="1:19" ht="15.75" customHeight="1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9"/>
      <c r="N273" s="89"/>
      <c r="O273" s="89"/>
      <c r="P273" s="89"/>
      <c r="Q273" s="89"/>
      <c r="R273" s="89"/>
      <c r="S273" s="89"/>
    </row>
    <row r="274" spans="1:19" ht="15.75" customHeight="1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9"/>
      <c r="N274" s="89"/>
      <c r="O274" s="89"/>
      <c r="P274" s="89"/>
      <c r="Q274" s="89"/>
      <c r="R274" s="89"/>
      <c r="S274" s="89"/>
    </row>
    <row r="275" spans="1:19" ht="15.75" customHeight="1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9"/>
      <c r="N275" s="89"/>
      <c r="O275" s="89"/>
      <c r="P275" s="89"/>
      <c r="Q275" s="89"/>
      <c r="R275" s="89"/>
      <c r="S275" s="89"/>
    </row>
    <row r="276" spans="1:19" ht="15.75" customHeight="1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9"/>
      <c r="N276" s="89"/>
      <c r="O276" s="89"/>
      <c r="P276" s="89"/>
      <c r="Q276" s="89"/>
      <c r="R276" s="89"/>
      <c r="S276" s="89"/>
    </row>
    <row r="277" spans="1:19" ht="15.75" customHeight="1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9"/>
      <c r="N277" s="89"/>
      <c r="O277" s="89"/>
      <c r="P277" s="89"/>
      <c r="Q277" s="89"/>
      <c r="R277" s="89"/>
      <c r="S277" s="89"/>
    </row>
    <row r="278" spans="1:19" ht="15.75" customHeight="1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9"/>
      <c r="N278" s="89"/>
      <c r="O278" s="89"/>
      <c r="P278" s="89"/>
      <c r="Q278" s="89"/>
      <c r="R278" s="89"/>
      <c r="S278" s="89"/>
    </row>
    <row r="279" spans="1:19" ht="15.75" customHeight="1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9"/>
      <c r="N279" s="89"/>
      <c r="O279" s="89"/>
      <c r="P279" s="89"/>
      <c r="Q279" s="89"/>
      <c r="R279" s="89"/>
      <c r="S279" s="89"/>
    </row>
    <row r="280" spans="1:19" ht="15.75" customHeight="1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9"/>
      <c r="N280" s="89"/>
      <c r="O280" s="89"/>
      <c r="P280" s="89"/>
      <c r="Q280" s="89"/>
      <c r="R280" s="89"/>
      <c r="S280" s="89"/>
    </row>
    <row r="281" spans="1:19" ht="15.75" customHeight="1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9"/>
      <c r="N281" s="89"/>
      <c r="O281" s="89"/>
      <c r="P281" s="89"/>
      <c r="Q281" s="89"/>
      <c r="R281" s="89"/>
      <c r="S281" s="89"/>
    </row>
    <row r="282" spans="1:19" ht="15.75" customHeight="1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9"/>
      <c r="N282" s="89"/>
      <c r="O282" s="89"/>
      <c r="P282" s="89"/>
      <c r="Q282" s="89"/>
      <c r="R282" s="89"/>
      <c r="S282" s="89"/>
    </row>
    <row r="283" spans="1:19" ht="15.75" customHeight="1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9"/>
      <c r="N283" s="89"/>
      <c r="O283" s="89"/>
      <c r="P283" s="89"/>
      <c r="Q283" s="89"/>
      <c r="R283" s="89"/>
      <c r="S283" s="89"/>
    </row>
    <row r="284" spans="1:19" ht="15.75" customHeight="1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9"/>
      <c r="N284" s="89"/>
      <c r="O284" s="89"/>
      <c r="P284" s="89"/>
      <c r="Q284" s="89"/>
      <c r="R284" s="89"/>
      <c r="S284" s="89"/>
    </row>
    <row r="285" spans="1:19" ht="15.75" customHeight="1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9"/>
      <c r="N285" s="89"/>
      <c r="O285" s="89"/>
      <c r="P285" s="89"/>
      <c r="Q285" s="89"/>
      <c r="R285" s="89"/>
      <c r="S285" s="89"/>
    </row>
    <row r="286" spans="1:19" ht="15.75" customHeight="1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9"/>
      <c r="N286" s="89"/>
      <c r="O286" s="89"/>
      <c r="P286" s="89"/>
      <c r="Q286" s="89"/>
      <c r="R286" s="89"/>
      <c r="S286" s="89"/>
    </row>
    <row r="287" spans="1:19" ht="15.75" customHeight="1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9"/>
      <c r="N287" s="89"/>
      <c r="O287" s="89"/>
      <c r="P287" s="89"/>
      <c r="Q287" s="89"/>
      <c r="R287" s="89"/>
      <c r="S287" s="89"/>
    </row>
    <row r="288" spans="1:19" ht="15.75" customHeight="1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9"/>
      <c r="N288" s="89"/>
      <c r="O288" s="89"/>
      <c r="P288" s="89"/>
      <c r="Q288" s="89"/>
      <c r="R288" s="89"/>
      <c r="S288" s="89"/>
    </row>
    <row r="289" spans="1:19" ht="15.75" customHeight="1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9"/>
      <c r="N289" s="89"/>
      <c r="O289" s="89"/>
      <c r="P289" s="89"/>
      <c r="Q289" s="89"/>
      <c r="R289" s="89"/>
      <c r="S289" s="89"/>
    </row>
    <row r="290" spans="1:19" ht="15.75" customHeight="1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9"/>
      <c r="N290" s="89"/>
      <c r="O290" s="89"/>
      <c r="P290" s="89"/>
      <c r="Q290" s="89"/>
      <c r="R290" s="89"/>
      <c r="S290" s="89"/>
    </row>
    <row r="291" spans="1:19" ht="15.75" customHeight="1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9"/>
      <c r="N291" s="89"/>
      <c r="O291" s="89"/>
      <c r="P291" s="89"/>
      <c r="Q291" s="89"/>
      <c r="R291" s="89"/>
      <c r="S291" s="89"/>
    </row>
    <row r="292" spans="1:19" ht="15.75" customHeight="1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9"/>
      <c r="N292" s="89"/>
      <c r="O292" s="89"/>
      <c r="P292" s="89"/>
      <c r="Q292" s="89"/>
      <c r="R292" s="89"/>
      <c r="S292" s="89"/>
    </row>
    <row r="293" spans="1:19" ht="15.75" customHeight="1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9"/>
      <c r="N293" s="89"/>
      <c r="O293" s="89"/>
      <c r="P293" s="89"/>
      <c r="Q293" s="89"/>
      <c r="R293" s="89"/>
      <c r="S293" s="89"/>
    </row>
    <row r="294" spans="1:19" ht="15.75" customHeight="1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9"/>
      <c r="N294" s="89"/>
      <c r="O294" s="89"/>
      <c r="P294" s="89"/>
      <c r="Q294" s="89"/>
      <c r="R294" s="89"/>
      <c r="S294" s="89"/>
    </row>
    <row r="295" spans="1:19" ht="15.75" customHeight="1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9"/>
      <c r="N295" s="89"/>
      <c r="O295" s="89"/>
      <c r="P295" s="89"/>
      <c r="Q295" s="89"/>
      <c r="R295" s="89"/>
      <c r="S295" s="89"/>
    </row>
    <row r="296" spans="1:19" ht="15.75" customHeight="1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9"/>
      <c r="N296" s="89"/>
      <c r="O296" s="89"/>
      <c r="P296" s="89"/>
      <c r="Q296" s="89"/>
      <c r="R296" s="89"/>
      <c r="S296" s="89"/>
    </row>
    <row r="297" spans="1:19" ht="15.75" customHeight="1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9"/>
      <c r="N297" s="89"/>
      <c r="O297" s="89"/>
      <c r="P297" s="89"/>
      <c r="Q297" s="89"/>
      <c r="R297" s="89"/>
      <c r="S297" s="89"/>
    </row>
    <row r="298" spans="1:19" ht="15.75" customHeight="1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9"/>
      <c r="N298" s="89"/>
      <c r="O298" s="89"/>
      <c r="P298" s="89"/>
      <c r="Q298" s="89"/>
      <c r="R298" s="89"/>
      <c r="S298" s="89"/>
    </row>
    <row r="299" spans="1:19" ht="15.75" customHeight="1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9"/>
      <c r="N299" s="89"/>
      <c r="O299" s="89"/>
      <c r="P299" s="89"/>
      <c r="Q299" s="89"/>
      <c r="R299" s="89"/>
      <c r="S299" s="89"/>
    </row>
    <row r="300" spans="1:19" ht="15.75" customHeight="1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9"/>
      <c r="N300" s="89"/>
      <c r="O300" s="89"/>
      <c r="P300" s="89"/>
      <c r="Q300" s="89"/>
      <c r="R300" s="89"/>
      <c r="S300" s="89"/>
    </row>
    <row r="301" spans="1:19" ht="15.75" customHeight="1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9"/>
      <c r="N301" s="89"/>
      <c r="O301" s="89"/>
      <c r="P301" s="89"/>
      <c r="Q301" s="89"/>
      <c r="R301" s="89"/>
      <c r="S301" s="89"/>
    </row>
    <row r="302" spans="1:19" ht="15.75" customHeight="1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9"/>
      <c r="N302" s="89"/>
      <c r="O302" s="89"/>
      <c r="P302" s="89"/>
      <c r="Q302" s="89"/>
      <c r="R302" s="89"/>
      <c r="S302" s="89"/>
    </row>
    <row r="303" spans="1:19" ht="15.75" customHeight="1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9"/>
      <c r="N303" s="89"/>
      <c r="O303" s="89"/>
      <c r="P303" s="89"/>
      <c r="Q303" s="89"/>
      <c r="R303" s="89"/>
      <c r="S303" s="89"/>
    </row>
    <row r="304" spans="1:19" ht="15.75" customHeight="1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9"/>
      <c r="N304" s="89"/>
      <c r="O304" s="89"/>
      <c r="P304" s="89"/>
      <c r="Q304" s="89"/>
      <c r="R304" s="89"/>
      <c r="S304" s="89"/>
    </row>
    <row r="305" spans="1:19" ht="15.75" customHeight="1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9"/>
      <c r="N305" s="89"/>
      <c r="O305" s="89"/>
      <c r="P305" s="89"/>
      <c r="Q305" s="89"/>
      <c r="R305" s="89"/>
      <c r="S305" s="89"/>
    </row>
    <row r="306" spans="1:19" ht="15.75" customHeight="1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9"/>
      <c r="N306" s="89"/>
      <c r="O306" s="89"/>
      <c r="P306" s="89"/>
      <c r="Q306" s="89"/>
      <c r="R306" s="89"/>
      <c r="S306" s="89"/>
    </row>
    <row r="307" spans="1:19" ht="15.75" customHeight="1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9"/>
      <c r="N307" s="89"/>
      <c r="O307" s="89"/>
      <c r="P307" s="89"/>
      <c r="Q307" s="89"/>
      <c r="R307" s="89"/>
      <c r="S307" s="89"/>
    </row>
    <row r="308" spans="1:19" ht="15.75" customHeight="1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9"/>
      <c r="N308" s="89"/>
      <c r="O308" s="89"/>
      <c r="P308" s="89"/>
      <c r="Q308" s="89"/>
      <c r="R308" s="89"/>
      <c r="S308" s="89"/>
    </row>
    <row r="309" spans="1:19" ht="15.75" customHeight="1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9"/>
      <c r="N309" s="89"/>
      <c r="O309" s="89"/>
      <c r="P309" s="89"/>
      <c r="Q309" s="89"/>
      <c r="R309" s="89"/>
      <c r="S309" s="89"/>
    </row>
    <row r="310" spans="1:19" ht="15.75" customHeight="1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9"/>
      <c r="N310" s="89"/>
      <c r="O310" s="89"/>
      <c r="P310" s="89"/>
      <c r="Q310" s="89"/>
      <c r="R310" s="89"/>
      <c r="S310" s="89"/>
    </row>
    <row r="311" spans="1:19" ht="15.75" customHeight="1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9"/>
      <c r="N311" s="89"/>
      <c r="O311" s="89"/>
      <c r="P311" s="89"/>
      <c r="Q311" s="89"/>
      <c r="R311" s="89"/>
      <c r="S311" s="89"/>
    </row>
    <row r="312" spans="1:19" ht="15.75" customHeight="1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9"/>
      <c r="N312" s="89"/>
      <c r="O312" s="89"/>
      <c r="P312" s="89"/>
      <c r="Q312" s="89"/>
      <c r="R312" s="89"/>
      <c r="S312" s="89"/>
    </row>
    <row r="313" spans="1:19" ht="15.75" customHeight="1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9"/>
      <c r="N313" s="89"/>
      <c r="O313" s="89"/>
      <c r="P313" s="89"/>
      <c r="Q313" s="89"/>
      <c r="R313" s="89"/>
      <c r="S313" s="89"/>
    </row>
    <row r="314" spans="1:19" ht="15.75" customHeight="1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9"/>
      <c r="N314" s="89"/>
      <c r="O314" s="89"/>
      <c r="P314" s="89"/>
      <c r="Q314" s="89"/>
      <c r="R314" s="89"/>
      <c r="S314" s="89"/>
    </row>
    <row r="315" spans="1:19" ht="15.75" customHeight="1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9"/>
      <c r="N315" s="89"/>
      <c r="O315" s="89"/>
      <c r="P315" s="89"/>
      <c r="Q315" s="89"/>
      <c r="R315" s="89"/>
      <c r="S315" s="89"/>
    </row>
    <row r="316" spans="1:19" ht="15.75" customHeight="1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9"/>
      <c r="N316" s="89"/>
      <c r="O316" s="89"/>
      <c r="P316" s="89"/>
      <c r="Q316" s="89"/>
      <c r="R316" s="89"/>
      <c r="S316" s="89"/>
    </row>
    <row r="317" spans="1:19" ht="15.75" customHeight="1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9"/>
      <c r="N317" s="89"/>
      <c r="O317" s="89"/>
      <c r="P317" s="89"/>
      <c r="Q317" s="89"/>
      <c r="R317" s="89"/>
      <c r="S317" s="89"/>
    </row>
    <row r="318" spans="1:19" ht="15.75" customHeight="1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9"/>
      <c r="N318" s="89"/>
      <c r="O318" s="89"/>
      <c r="P318" s="89"/>
      <c r="Q318" s="89"/>
      <c r="R318" s="89"/>
      <c r="S318" s="89"/>
    </row>
    <row r="319" spans="1:19" ht="15.75" customHeight="1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9"/>
      <c r="N319" s="89"/>
      <c r="O319" s="89"/>
      <c r="P319" s="89"/>
      <c r="Q319" s="89"/>
      <c r="R319" s="89"/>
      <c r="S319" s="89"/>
    </row>
    <row r="320" spans="1:19" ht="15.75" customHeight="1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9"/>
      <c r="N320" s="89"/>
      <c r="O320" s="89"/>
      <c r="P320" s="89"/>
      <c r="Q320" s="89"/>
      <c r="R320" s="89"/>
      <c r="S320" s="89"/>
    </row>
    <row r="321" spans="1:19" ht="15.75" customHeight="1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9"/>
      <c r="N321" s="89"/>
      <c r="O321" s="89"/>
      <c r="P321" s="89"/>
      <c r="Q321" s="89"/>
      <c r="R321" s="89"/>
      <c r="S321" s="89"/>
    </row>
    <row r="322" spans="1:19" ht="15.75" customHeight="1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9"/>
      <c r="N322" s="89"/>
      <c r="O322" s="89"/>
      <c r="P322" s="89"/>
      <c r="Q322" s="89"/>
      <c r="R322" s="89"/>
      <c r="S322" s="89"/>
    </row>
    <row r="323" spans="1:19" ht="15.75" customHeight="1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9"/>
      <c r="N323" s="89"/>
      <c r="O323" s="89"/>
      <c r="P323" s="89"/>
      <c r="Q323" s="89"/>
      <c r="R323" s="89"/>
      <c r="S323" s="89"/>
    </row>
    <row r="324" spans="1:19" ht="15.75" customHeight="1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9"/>
      <c r="N324" s="89"/>
      <c r="O324" s="89"/>
      <c r="P324" s="89"/>
      <c r="Q324" s="89"/>
      <c r="R324" s="89"/>
      <c r="S324" s="89"/>
    </row>
    <row r="325" spans="1:19" ht="15.75" customHeight="1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9"/>
      <c r="N325" s="89"/>
      <c r="O325" s="89"/>
      <c r="P325" s="89"/>
      <c r="Q325" s="89"/>
      <c r="R325" s="89"/>
      <c r="S325" s="89"/>
    </row>
    <row r="326" spans="1:19" ht="15.75" customHeight="1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9"/>
      <c r="N326" s="89"/>
      <c r="O326" s="89"/>
      <c r="P326" s="89"/>
      <c r="Q326" s="89"/>
      <c r="R326" s="89"/>
      <c r="S326" s="89"/>
    </row>
    <row r="327" spans="1:19" ht="15.75" customHeight="1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9"/>
      <c r="N327" s="89"/>
      <c r="O327" s="89"/>
      <c r="P327" s="89"/>
      <c r="Q327" s="89"/>
      <c r="R327" s="89"/>
      <c r="S327" s="89"/>
    </row>
    <row r="328" spans="1:19" ht="15.75" customHeight="1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9"/>
      <c r="N328" s="89"/>
      <c r="O328" s="89"/>
      <c r="P328" s="89"/>
      <c r="Q328" s="89"/>
      <c r="R328" s="89"/>
      <c r="S328" s="89"/>
    </row>
    <row r="329" spans="1:19" ht="15.75" customHeight="1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9"/>
      <c r="N329" s="89"/>
      <c r="O329" s="89"/>
      <c r="P329" s="89"/>
      <c r="Q329" s="89"/>
      <c r="R329" s="89"/>
      <c r="S329" s="89"/>
    </row>
    <row r="330" spans="1:19" ht="15.75" customHeight="1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9"/>
      <c r="N330" s="89"/>
      <c r="O330" s="89"/>
      <c r="P330" s="89"/>
      <c r="Q330" s="89"/>
      <c r="R330" s="89"/>
      <c r="S330" s="89"/>
    </row>
    <row r="331" spans="1:19" ht="15.75" customHeight="1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9"/>
      <c r="N331" s="89"/>
      <c r="O331" s="89"/>
      <c r="P331" s="89"/>
      <c r="Q331" s="89"/>
      <c r="R331" s="89"/>
      <c r="S331" s="89"/>
    </row>
    <row r="332" spans="1:19" ht="15.75" customHeight="1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9"/>
      <c r="N332" s="89"/>
      <c r="O332" s="89"/>
      <c r="P332" s="89"/>
      <c r="Q332" s="89"/>
      <c r="R332" s="89"/>
      <c r="S332" s="89"/>
    </row>
    <row r="333" spans="1:19" ht="15.75" customHeight="1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9"/>
      <c r="N333" s="89"/>
      <c r="O333" s="89"/>
      <c r="P333" s="89"/>
      <c r="Q333" s="89"/>
      <c r="R333" s="89"/>
      <c r="S333" s="89"/>
    </row>
    <row r="334" spans="1:19" ht="15.75" customHeight="1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9"/>
      <c r="N334" s="89"/>
      <c r="O334" s="89"/>
      <c r="P334" s="89"/>
      <c r="Q334" s="89"/>
      <c r="R334" s="89"/>
      <c r="S334" s="89"/>
    </row>
    <row r="335" spans="1:19" ht="15.75" customHeight="1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9"/>
      <c r="N335" s="89"/>
      <c r="O335" s="89"/>
      <c r="P335" s="89"/>
      <c r="Q335" s="89"/>
      <c r="R335" s="89"/>
      <c r="S335" s="89"/>
    </row>
    <row r="336" spans="1:19" ht="15.75" customHeight="1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9"/>
      <c r="N336" s="89"/>
      <c r="O336" s="89"/>
      <c r="P336" s="89"/>
      <c r="Q336" s="89"/>
      <c r="R336" s="89"/>
      <c r="S336" s="89"/>
    </row>
    <row r="337" spans="1:19" ht="15.75" customHeight="1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9"/>
      <c r="N337" s="89"/>
      <c r="O337" s="89"/>
      <c r="P337" s="89"/>
      <c r="Q337" s="89"/>
      <c r="R337" s="89"/>
      <c r="S337" s="89"/>
    </row>
    <row r="338" spans="1:19" ht="15.75" customHeight="1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9"/>
      <c r="N338" s="89"/>
      <c r="O338" s="89"/>
      <c r="P338" s="89"/>
      <c r="Q338" s="89"/>
      <c r="R338" s="89"/>
      <c r="S338" s="89"/>
    </row>
    <row r="339" spans="1:19" ht="15.75" customHeight="1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9"/>
      <c r="N339" s="89"/>
      <c r="O339" s="89"/>
      <c r="P339" s="89"/>
      <c r="Q339" s="89"/>
      <c r="R339" s="89"/>
      <c r="S339" s="89"/>
    </row>
    <row r="340" spans="1:19" ht="15.75" customHeight="1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9"/>
      <c r="N340" s="89"/>
      <c r="O340" s="89"/>
      <c r="P340" s="89"/>
      <c r="Q340" s="89"/>
      <c r="R340" s="89"/>
      <c r="S340" s="89"/>
    </row>
    <row r="341" spans="1:19" ht="15.75" customHeight="1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9"/>
      <c r="N341" s="89"/>
      <c r="O341" s="89"/>
      <c r="P341" s="89"/>
      <c r="Q341" s="89"/>
      <c r="R341" s="89"/>
      <c r="S341" s="89"/>
    </row>
    <row r="342" spans="1:19" ht="15.75" customHeight="1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9"/>
      <c r="N342" s="89"/>
      <c r="O342" s="89"/>
      <c r="P342" s="89"/>
      <c r="Q342" s="89"/>
      <c r="R342" s="89"/>
      <c r="S342" s="89"/>
    </row>
    <row r="343" spans="1:19" ht="15.75" customHeight="1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9"/>
      <c r="N343" s="89"/>
      <c r="O343" s="89"/>
      <c r="P343" s="89"/>
      <c r="Q343" s="89"/>
      <c r="R343" s="89"/>
      <c r="S343" s="89"/>
    </row>
    <row r="344" spans="1:19" ht="15.75" customHeight="1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9"/>
      <c r="N344" s="89"/>
      <c r="O344" s="89"/>
      <c r="P344" s="89"/>
      <c r="Q344" s="89"/>
      <c r="R344" s="89"/>
      <c r="S344" s="89"/>
    </row>
    <row r="345" spans="1:19" ht="15.75" customHeight="1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9"/>
      <c r="N345" s="89"/>
      <c r="O345" s="89"/>
      <c r="P345" s="89"/>
      <c r="Q345" s="89"/>
      <c r="R345" s="89"/>
      <c r="S345" s="89"/>
    </row>
    <row r="346" spans="1:19" ht="15.75" customHeight="1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9"/>
      <c r="N346" s="89"/>
      <c r="O346" s="89"/>
      <c r="P346" s="89"/>
      <c r="Q346" s="89"/>
      <c r="R346" s="89"/>
      <c r="S346" s="89"/>
    </row>
    <row r="347" spans="1:19" ht="15.75" customHeight="1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9"/>
      <c r="N347" s="89"/>
      <c r="O347" s="89"/>
      <c r="P347" s="89"/>
      <c r="Q347" s="89"/>
      <c r="R347" s="89"/>
      <c r="S347" s="89"/>
    </row>
    <row r="348" spans="1:19" ht="15.75" customHeight="1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9"/>
      <c r="N348" s="89"/>
      <c r="O348" s="89"/>
      <c r="P348" s="89"/>
      <c r="Q348" s="89"/>
      <c r="R348" s="89"/>
      <c r="S348" s="89"/>
    </row>
    <row r="349" spans="1:19" ht="15.75" customHeight="1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9"/>
      <c r="N349" s="89"/>
      <c r="O349" s="89"/>
      <c r="P349" s="89"/>
      <c r="Q349" s="89"/>
      <c r="R349" s="89"/>
      <c r="S349" s="89"/>
    </row>
    <row r="350" spans="1:19" ht="15.75" customHeight="1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9"/>
      <c r="N350" s="89"/>
      <c r="O350" s="89"/>
      <c r="P350" s="89"/>
      <c r="Q350" s="89"/>
      <c r="R350" s="89"/>
      <c r="S350" s="89"/>
    </row>
    <row r="351" spans="1:19" ht="15.75" customHeight="1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9"/>
      <c r="N351" s="89"/>
      <c r="O351" s="89"/>
      <c r="P351" s="89"/>
      <c r="Q351" s="89"/>
      <c r="R351" s="89"/>
      <c r="S351" s="89"/>
    </row>
    <row r="352" spans="1:19" ht="15.75" customHeight="1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9"/>
      <c r="N352" s="89"/>
      <c r="O352" s="89"/>
      <c r="P352" s="89"/>
      <c r="Q352" s="89"/>
      <c r="R352" s="89"/>
      <c r="S352" s="89"/>
    </row>
    <row r="353" spans="1:19" ht="15.75" customHeight="1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9"/>
      <c r="N353" s="89"/>
      <c r="O353" s="89"/>
      <c r="P353" s="89"/>
      <c r="Q353" s="89"/>
      <c r="R353" s="89"/>
      <c r="S353" s="89"/>
    </row>
    <row r="354" spans="1:19" ht="15.75" customHeight="1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9"/>
      <c r="N354" s="89"/>
      <c r="O354" s="89"/>
      <c r="P354" s="89"/>
      <c r="Q354" s="89"/>
      <c r="R354" s="89"/>
      <c r="S354" s="89"/>
    </row>
    <row r="355" spans="1:19" ht="15.75" customHeight="1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9"/>
      <c r="N355" s="89"/>
      <c r="O355" s="89"/>
      <c r="P355" s="89"/>
      <c r="Q355" s="89"/>
      <c r="R355" s="89"/>
      <c r="S355" s="89"/>
    </row>
    <row r="356" spans="1:19" ht="15.75" customHeight="1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9"/>
      <c r="N356" s="89"/>
      <c r="O356" s="89"/>
      <c r="P356" s="89"/>
      <c r="Q356" s="89"/>
      <c r="R356" s="89"/>
      <c r="S356" s="89"/>
    </row>
    <row r="357" spans="1:19" ht="15.75" customHeight="1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9"/>
      <c r="N357" s="89"/>
      <c r="O357" s="89"/>
      <c r="P357" s="89"/>
      <c r="Q357" s="89"/>
      <c r="R357" s="89"/>
      <c r="S357" s="89"/>
    </row>
    <row r="358" spans="1:19" ht="15.75" customHeight="1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9"/>
      <c r="N358" s="89"/>
      <c r="O358" s="89"/>
      <c r="P358" s="89"/>
      <c r="Q358" s="89"/>
      <c r="R358" s="89"/>
      <c r="S358" s="89"/>
    </row>
    <row r="359" spans="1:19" ht="15.75" customHeight="1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9"/>
      <c r="N359" s="89"/>
      <c r="O359" s="89"/>
      <c r="P359" s="89"/>
      <c r="Q359" s="89"/>
      <c r="R359" s="89"/>
      <c r="S359" s="89"/>
    </row>
    <row r="360" spans="1:19" ht="15.75" customHeight="1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9"/>
      <c r="N360" s="89"/>
      <c r="O360" s="89"/>
      <c r="P360" s="89"/>
      <c r="Q360" s="89"/>
      <c r="R360" s="89"/>
      <c r="S360" s="89"/>
    </row>
    <row r="361" spans="1:19" ht="15.75" customHeight="1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9"/>
      <c r="N361" s="89"/>
      <c r="O361" s="89"/>
      <c r="P361" s="89"/>
      <c r="Q361" s="89"/>
      <c r="R361" s="89"/>
      <c r="S361" s="89"/>
    </row>
    <row r="362" spans="1:19" ht="15.75" customHeight="1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9"/>
      <c r="N362" s="89"/>
      <c r="O362" s="89"/>
      <c r="P362" s="89"/>
      <c r="Q362" s="89"/>
      <c r="R362" s="89"/>
      <c r="S362" s="89"/>
    </row>
    <row r="363" spans="1:19" ht="15.75" customHeight="1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9"/>
      <c r="N363" s="89"/>
      <c r="O363" s="89"/>
      <c r="P363" s="89"/>
      <c r="Q363" s="89"/>
      <c r="R363" s="89"/>
      <c r="S363" s="89"/>
    </row>
    <row r="364" spans="1:19" ht="15.75" customHeight="1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9"/>
      <c r="N364" s="89"/>
      <c r="O364" s="89"/>
      <c r="P364" s="89"/>
      <c r="Q364" s="89"/>
      <c r="R364" s="89"/>
      <c r="S364" s="89"/>
    </row>
    <row r="365" spans="1:19" ht="15.75" customHeight="1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9"/>
      <c r="N365" s="89"/>
      <c r="O365" s="89"/>
      <c r="P365" s="89"/>
      <c r="Q365" s="89"/>
      <c r="R365" s="89"/>
      <c r="S365" s="89"/>
    </row>
    <row r="366" spans="1:19" ht="15.75" customHeight="1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9"/>
      <c r="N366" s="89"/>
      <c r="O366" s="89"/>
      <c r="P366" s="89"/>
      <c r="Q366" s="89"/>
      <c r="R366" s="89"/>
      <c r="S366" s="89"/>
    </row>
    <row r="367" spans="1:19" ht="15.75" customHeight="1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9"/>
      <c r="N367" s="89"/>
      <c r="O367" s="89"/>
      <c r="P367" s="89"/>
      <c r="Q367" s="89"/>
      <c r="R367" s="89"/>
      <c r="S367" s="89"/>
    </row>
    <row r="368" spans="1:19" ht="15.75" customHeight="1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9"/>
      <c r="N368" s="89"/>
      <c r="O368" s="89"/>
      <c r="P368" s="89"/>
      <c r="Q368" s="89"/>
      <c r="R368" s="89"/>
      <c r="S368" s="89"/>
    </row>
    <row r="369" spans="1:19" ht="15.75" customHeight="1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9"/>
      <c r="N369" s="89"/>
      <c r="O369" s="89"/>
      <c r="P369" s="89"/>
      <c r="Q369" s="89"/>
      <c r="R369" s="89"/>
      <c r="S369" s="89"/>
    </row>
    <row r="370" spans="1:19" ht="15.75" customHeight="1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9"/>
      <c r="N370" s="89"/>
      <c r="O370" s="89"/>
      <c r="P370" s="89"/>
      <c r="Q370" s="89"/>
      <c r="R370" s="89"/>
      <c r="S370" s="89"/>
    </row>
    <row r="371" spans="1:19" ht="15.75" customHeight="1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9"/>
      <c r="N371" s="89"/>
      <c r="O371" s="89"/>
      <c r="P371" s="89"/>
      <c r="Q371" s="89"/>
      <c r="R371" s="89"/>
      <c r="S371" s="89"/>
    </row>
    <row r="372" spans="1:19" ht="15.75" customHeight="1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9"/>
      <c r="N372" s="89"/>
      <c r="O372" s="89"/>
      <c r="P372" s="89"/>
      <c r="Q372" s="89"/>
      <c r="R372" s="89"/>
      <c r="S372" s="89"/>
    </row>
    <row r="373" spans="1:19" ht="15.75" customHeight="1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9"/>
      <c r="N373" s="89"/>
      <c r="O373" s="89"/>
      <c r="P373" s="89"/>
      <c r="Q373" s="89"/>
      <c r="R373" s="89"/>
      <c r="S373" s="89"/>
    </row>
    <row r="374" spans="1:19" ht="15.75" customHeight="1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9"/>
      <c r="N374" s="89"/>
      <c r="O374" s="89"/>
      <c r="P374" s="89"/>
      <c r="Q374" s="89"/>
      <c r="R374" s="89"/>
      <c r="S374" s="89"/>
    </row>
    <row r="375" spans="1:19" ht="15.75" customHeight="1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9"/>
      <c r="N375" s="89"/>
      <c r="O375" s="89"/>
      <c r="P375" s="89"/>
      <c r="Q375" s="89"/>
      <c r="R375" s="89"/>
      <c r="S375" s="89"/>
    </row>
    <row r="376" spans="1:19" ht="15.75" customHeight="1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9"/>
      <c r="N376" s="89"/>
      <c r="O376" s="89"/>
      <c r="P376" s="89"/>
      <c r="Q376" s="89"/>
      <c r="R376" s="89"/>
      <c r="S376" s="89"/>
    </row>
    <row r="377" spans="1:19" ht="15.75" customHeight="1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9"/>
      <c r="N377" s="89"/>
      <c r="O377" s="89"/>
      <c r="P377" s="89"/>
      <c r="Q377" s="89"/>
      <c r="R377" s="89"/>
      <c r="S377" s="89"/>
    </row>
    <row r="378" spans="1:19" ht="15.75" customHeight="1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9"/>
      <c r="N378" s="89"/>
      <c r="O378" s="89"/>
      <c r="P378" s="89"/>
      <c r="Q378" s="89"/>
      <c r="R378" s="89"/>
      <c r="S378" s="89"/>
    </row>
    <row r="379" spans="1:19" ht="15.75" customHeight="1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9"/>
      <c r="N379" s="89"/>
      <c r="O379" s="89"/>
      <c r="P379" s="89"/>
      <c r="Q379" s="89"/>
      <c r="R379" s="89"/>
      <c r="S379" s="89"/>
    </row>
    <row r="380" spans="1:19" ht="15.75" customHeight="1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9"/>
      <c r="N380" s="89"/>
      <c r="O380" s="89"/>
      <c r="P380" s="89"/>
      <c r="Q380" s="89"/>
      <c r="R380" s="89"/>
      <c r="S380" s="89"/>
    </row>
    <row r="381" spans="1:19" ht="15.75" customHeight="1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9"/>
      <c r="N381" s="89"/>
      <c r="O381" s="89"/>
      <c r="P381" s="89"/>
      <c r="Q381" s="89"/>
      <c r="R381" s="89"/>
      <c r="S381" s="89"/>
    </row>
    <row r="382" spans="1:19" ht="15.75" customHeight="1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9"/>
      <c r="N382" s="89"/>
      <c r="O382" s="89"/>
      <c r="P382" s="89"/>
      <c r="Q382" s="89"/>
      <c r="R382" s="89"/>
      <c r="S382" s="89"/>
    </row>
    <row r="383" spans="1:19" ht="15.75" customHeight="1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9"/>
      <c r="N383" s="89"/>
      <c r="O383" s="89"/>
      <c r="P383" s="89"/>
      <c r="Q383" s="89"/>
      <c r="R383" s="89"/>
      <c r="S383" s="89"/>
    </row>
    <row r="384" spans="1:19" ht="15.75" customHeight="1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9"/>
      <c r="N384" s="89"/>
      <c r="O384" s="89"/>
      <c r="P384" s="89"/>
      <c r="Q384" s="89"/>
      <c r="R384" s="89"/>
      <c r="S384" s="89"/>
    </row>
    <row r="385" spans="1:19" ht="15.75" customHeight="1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9"/>
      <c r="N385" s="89"/>
      <c r="O385" s="89"/>
      <c r="P385" s="89"/>
      <c r="Q385" s="89"/>
      <c r="R385" s="89"/>
      <c r="S385" s="89"/>
    </row>
    <row r="386" spans="1:19" ht="15.75" customHeight="1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9"/>
      <c r="N386" s="89"/>
      <c r="O386" s="89"/>
      <c r="P386" s="89"/>
      <c r="Q386" s="89"/>
      <c r="R386" s="89"/>
      <c r="S386" s="89"/>
    </row>
    <row r="387" spans="1:19" ht="15.75" customHeight="1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9"/>
      <c r="N387" s="89"/>
      <c r="O387" s="89"/>
      <c r="P387" s="89"/>
      <c r="Q387" s="89"/>
      <c r="R387" s="89"/>
      <c r="S387" s="89"/>
    </row>
    <row r="388" spans="1:19" ht="15.75" customHeight="1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9"/>
      <c r="N388" s="89"/>
      <c r="O388" s="89"/>
      <c r="P388" s="89"/>
      <c r="Q388" s="89"/>
      <c r="R388" s="89"/>
      <c r="S388" s="89"/>
    </row>
    <row r="389" spans="1:19" ht="15.75" customHeight="1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9"/>
      <c r="N389" s="89"/>
      <c r="O389" s="89"/>
      <c r="P389" s="89"/>
      <c r="Q389" s="89"/>
      <c r="R389" s="89"/>
      <c r="S389" s="89"/>
    </row>
    <row r="390" spans="1:19" ht="15.75" customHeight="1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9"/>
      <c r="N390" s="89"/>
      <c r="O390" s="89"/>
      <c r="P390" s="89"/>
      <c r="Q390" s="89"/>
      <c r="R390" s="89"/>
      <c r="S390" s="89"/>
    </row>
    <row r="391" spans="1:19" ht="15.75" customHeight="1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9"/>
      <c r="N391" s="89"/>
      <c r="O391" s="89"/>
      <c r="P391" s="89"/>
      <c r="Q391" s="89"/>
      <c r="R391" s="89"/>
      <c r="S391" s="89"/>
    </row>
    <row r="392" spans="1:19" ht="15.75" customHeight="1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9"/>
      <c r="N392" s="89"/>
      <c r="O392" s="89"/>
      <c r="P392" s="89"/>
      <c r="Q392" s="89"/>
      <c r="R392" s="89"/>
      <c r="S392" s="89"/>
    </row>
    <row r="393" spans="1:19" ht="15.75" customHeight="1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9"/>
      <c r="N393" s="89"/>
      <c r="O393" s="89"/>
      <c r="P393" s="89"/>
      <c r="Q393" s="89"/>
      <c r="R393" s="89"/>
      <c r="S393" s="89"/>
    </row>
    <row r="394" spans="1:19" ht="15.75" customHeight="1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9"/>
      <c r="N394" s="89"/>
      <c r="O394" s="89"/>
      <c r="P394" s="89"/>
      <c r="Q394" s="89"/>
      <c r="R394" s="89"/>
      <c r="S394" s="89"/>
    </row>
    <row r="395" spans="1:19" ht="15.75" customHeight="1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9"/>
      <c r="N395" s="89"/>
      <c r="O395" s="89"/>
      <c r="P395" s="89"/>
      <c r="Q395" s="89"/>
      <c r="R395" s="89"/>
      <c r="S395" s="89"/>
    </row>
    <row r="396" spans="1:19" ht="15.75" customHeight="1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9"/>
      <c r="N396" s="89"/>
      <c r="O396" s="89"/>
      <c r="P396" s="89"/>
      <c r="Q396" s="89"/>
      <c r="R396" s="89"/>
      <c r="S396" s="89"/>
    </row>
    <row r="397" spans="1:19" ht="15.75" customHeight="1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9"/>
      <c r="N397" s="89"/>
      <c r="O397" s="89"/>
      <c r="P397" s="89"/>
      <c r="Q397" s="89"/>
      <c r="R397" s="89"/>
      <c r="S397" s="89"/>
    </row>
    <row r="398" spans="1:19" ht="15.75" customHeight="1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9"/>
      <c r="N398" s="89"/>
      <c r="O398" s="89"/>
      <c r="P398" s="89"/>
      <c r="Q398" s="89"/>
      <c r="R398" s="89"/>
      <c r="S398" s="89"/>
    </row>
    <row r="399" spans="1:19" ht="15.75" customHeight="1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9"/>
      <c r="N399" s="89"/>
      <c r="O399" s="89"/>
      <c r="P399" s="89"/>
      <c r="Q399" s="89"/>
      <c r="R399" s="89"/>
      <c r="S399" s="89"/>
    </row>
    <row r="400" spans="1:19" ht="15.75" customHeight="1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9"/>
      <c r="N400" s="89"/>
      <c r="O400" s="89"/>
      <c r="P400" s="89"/>
      <c r="Q400" s="89"/>
      <c r="R400" s="89"/>
      <c r="S400" s="89"/>
    </row>
    <row r="401" spans="1:19" ht="15.75" customHeight="1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9"/>
      <c r="N401" s="89"/>
      <c r="O401" s="89"/>
      <c r="P401" s="89"/>
      <c r="Q401" s="89"/>
      <c r="R401" s="89"/>
      <c r="S401" s="89"/>
    </row>
    <row r="402" spans="1:19" ht="15.75" customHeight="1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9"/>
      <c r="N402" s="89"/>
      <c r="O402" s="89"/>
      <c r="P402" s="89"/>
      <c r="Q402" s="89"/>
      <c r="R402" s="89"/>
      <c r="S402" s="89"/>
    </row>
    <row r="403" spans="1:19" ht="15.75" customHeight="1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9"/>
      <c r="N403" s="89"/>
      <c r="O403" s="89"/>
      <c r="P403" s="89"/>
      <c r="Q403" s="89"/>
      <c r="R403" s="89"/>
      <c r="S403" s="89"/>
    </row>
    <row r="404" spans="1:19" ht="15.75" customHeight="1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9"/>
      <c r="N404" s="89"/>
      <c r="O404" s="89"/>
      <c r="P404" s="89"/>
      <c r="Q404" s="89"/>
      <c r="R404" s="89"/>
      <c r="S404" s="89"/>
    </row>
    <row r="405" spans="1:19" ht="15.75" customHeight="1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9"/>
      <c r="N405" s="89"/>
      <c r="O405" s="89"/>
      <c r="P405" s="89"/>
      <c r="Q405" s="89"/>
      <c r="R405" s="89"/>
      <c r="S405" s="89"/>
    </row>
    <row r="406" spans="1:19" ht="15.75" customHeight="1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9"/>
      <c r="N406" s="89"/>
      <c r="O406" s="89"/>
      <c r="P406" s="89"/>
      <c r="Q406" s="89"/>
      <c r="R406" s="89"/>
      <c r="S406" s="89"/>
    </row>
    <row r="407" spans="1:19" ht="15.75" customHeight="1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9"/>
      <c r="N407" s="89"/>
      <c r="O407" s="89"/>
      <c r="P407" s="89"/>
      <c r="Q407" s="89"/>
      <c r="R407" s="89"/>
      <c r="S407" s="89"/>
    </row>
    <row r="408" spans="1:19" ht="15.75" customHeight="1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9"/>
      <c r="N408" s="89"/>
      <c r="O408" s="89"/>
      <c r="P408" s="89"/>
      <c r="Q408" s="89"/>
      <c r="R408" s="89"/>
      <c r="S408" s="89"/>
    </row>
    <row r="409" spans="1:19" ht="15.75" customHeight="1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9"/>
      <c r="N409" s="89"/>
      <c r="O409" s="89"/>
      <c r="P409" s="89"/>
      <c r="Q409" s="89"/>
      <c r="R409" s="89"/>
      <c r="S409" s="89"/>
    </row>
    <row r="410" spans="1:19" ht="15.75" customHeight="1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9"/>
      <c r="N410" s="89"/>
      <c r="O410" s="89"/>
      <c r="P410" s="89"/>
      <c r="Q410" s="89"/>
      <c r="R410" s="89"/>
      <c r="S410" s="89"/>
    </row>
    <row r="411" spans="1:19" ht="15.75" customHeight="1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9"/>
      <c r="N411" s="89"/>
      <c r="O411" s="89"/>
      <c r="P411" s="89"/>
      <c r="Q411" s="89"/>
      <c r="R411" s="89"/>
      <c r="S411" s="89"/>
    </row>
    <row r="412" spans="1:19" ht="15.75" customHeight="1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9"/>
      <c r="N412" s="89"/>
      <c r="O412" s="89"/>
      <c r="P412" s="89"/>
      <c r="Q412" s="89"/>
      <c r="R412" s="89"/>
      <c r="S412" s="89"/>
    </row>
    <row r="413" spans="1:19" ht="15.75" customHeight="1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9"/>
      <c r="N413" s="89"/>
      <c r="O413" s="89"/>
      <c r="P413" s="89"/>
      <c r="Q413" s="89"/>
      <c r="R413" s="89"/>
      <c r="S413" s="89"/>
    </row>
    <row r="414" spans="1:19" ht="15.75" customHeight="1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9"/>
      <c r="N414" s="89"/>
      <c r="O414" s="89"/>
      <c r="P414" s="89"/>
      <c r="Q414" s="89"/>
      <c r="R414" s="89"/>
      <c r="S414" s="89"/>
    </row>
    <row r="415" spans="1:19" ht="15.75" customHeight="1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9"/>
      <c r="N415" s="89"/>
      <c r="O415" s="89"/>
      <c r="P415" s="89"/>
      <c r="Q415" s="89"/>
      <c r="R415" s="89"/>
      <c r="S415" s="89"/>
    </row>
    <row r="416" spans="1:19" ht="15.75" customHeight="1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9"/>
      <c r="N416" s="89"/>
      <c r="O416" s="89"/>
      <c r="P416" s="89"/>
      <c r="Q416" s="89"/>
      <c r="R416" s="89"/>
      <c r="S416" s="89"/>
    </row>
    <row r="417" spans="1:19" ht="15.75" customHeight="1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9"/>
      <c r="N417" s="89"/>
      <c r="O417" s="89"/>
      <c r="P417" s="89"/>
      <c r="Q417" s="89"/>
      <c r="R417" s="89"/>
      <c r="S417" s="89"/>
    </row>
    <row r="418" spans="1:19" ht="15.75" customHeight="1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9"/>
      <c r="N418" s="89"/>
      <c r="O418" s="89"/>
      <c r="P418" s="89"/>
      <c r="Q418" s="89"/>
      <c r="R418" s="89"/>
      <c r="S418" s="89"/>
    </row>
    <row r="419" spans="1:19" ht="15.75" customHeight="1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9"/>
      <c r="N419" s="89"/>
      <c r="O419" s="89"/>
      <c r="P419" s="89"/>
      <c r="Q419" s="89"/>
      <c r="R419" s="89"/>
      <c r="S419" s="89"/>
    </row>
    <row r="420" spans="1:19" ht="15.75" customHeight="1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9"/>
      <c r="N420" s="89"/>
      <c r="O420" s="89"/>
      <c r="P420" s="89"/>
      <c r="Q420" s="89"/>
      <c r="R420" s="89"/>
      <c r="S420" s="89"/>
    </row>
    <row r="421" spans="1:19" ht="15.75" customHeight="1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9"/>
      <c r="N421" s="89"/>
      <c r="O421" s="89"/>
      <c r="P421" s="89"/>
      <c r="Q421" s="89"/>
      <c r="R421" s="89"/>
      <c r="S421" s="89"/>
    </row>
    <row r="422" spans="1:19" ht="15.75" customHeight="1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9"/>
      <c r="N422" s="89"/>
      <c r="O422" s="89"/>
      <c r="P422" s="89"/>
      <c r="Q422" s="89"/>
      <c r="R422" s="89"/>
      <c r="S422" s="89"/>
    </row>
    <row r="423" spans="1:19" ht="15.75" customHeight="1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9"/>
      <c r="N423" s="89"/>
      <c r="O423" s="89"/>
      <c r="P423" s="89"/>
      <c r="Q423" s="89"/>
      <c r="R423" s="89"/>
      <c r="S423" s="89"/>
    </row>
    <row r="424" spans="1:19" ht="15.75" customHeight="1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9"/>
      <c r="N424" s="89"/>
      <c r="O424" s="89"/>
      <c r="P424" s="89"/>
      <c r="Q424" s="89"/>
      <c r="R424" s="89"/>
      <c r="S424" s="89"/>
    </row>
    <row r="425" spans="1:19" ht="15.75" customHeight="1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9"/>
      <c r="N425" s="89"/>
      <c r="O425" s="89"/>
      <c r="P425" s="89"/>
      <c r="Q425" s="89"/>
      <c r="R425" s="89"/>
      <c r="S425" s="89"/>
    </row>
    <row r="426" spans="1:19" ht="15.75" customHeight="1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9"/>
      <c r="N426" s="89"/>
      <c r="O426" s="89"/>
      <c r="P426" s="89"/>
      <c r="Q426" s="89"/>
      <c r="R426" s="89"/>
      <c r="S426" s="89"/>
    </row>
    <row r="427" spans="1:19" ht="15.75" customHeight="1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9"/>
      <c r="N427" s="89"/>
      <c r="O427" s="89"/>
      <c r="P427" s="89"/>
      <c r="Q427" s="89"/>
      <c r="R427" s="89"/>
      <c r="S427" s="89"/>
    </row>
    <row r="428" spans="1:19" ht="15.75" customHeight="1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9"/>
      <c r="N428" s="89"/>
      <c r="O428" s="89"/>
      <c r="P428" s="89"/>
      <c r="Q428" s="89"/>
      <c r="R428" s="89"/>
      <c r="S428" s="89"/>
    </row>
    <row r="429" spans="1:19" ht="15.75" customHeight="1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9"/>
      <c r="N429" s="89"/>
      <c r="O429" s="89"/>
      <c r="P429" s="89"/>
      <c r="Q429" s="89"/>
      <c r="R429" s="89"/>
      <c r="S429" s="89"/>
    </row>
    <row r="430" spans="1:19" ht="15.75" customHeight="1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9"/>
      <c r="N430" s="89"/>
      <c r="O430" s="89"/>
      <c r="P430" s="89"/>
      <c r="Q430" s="89"/>
      <c r="R430" s="89"/>
      <c r="S430" s="89"/>
    </row>
    <row r="431" spans="1:19" ht="15.75" customHeight="1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9"/>
      <c r="N431" s="89"/>
      <c r="O431" s="89"/>
      <c r="P431" s="89"/>
      <c r="Q431" s="89"/>
      <c r="R431" s="89"/>
      <c r="S431" s="89"/>
    </row>
    <row r="432" spans="1:19" ht="15.75" customHeight="1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9"/>
      <c r="N432" s="89"/>
      <c r="O432" s="89"/>
      <c r="P432" s="89"/>
      <c r="Q432" s="89"/>
      <c r="R432" s="89"/>
      <c r="S432" s="89"/>
    </row>
    <row r="433" spans="1:19" ht="15.75" customHeight="1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9"/>
      <c r="N433" s="89"/>
      <c r="O433" s="89"/>
      <c r="P433" s="89"/>
      <c r="Q433" s="89"/>
      <c r="R433" s="89"/>
      <c r="S433" s="89"/>
    </row>
    <row r="434" spans="1:19" ht="15.75" customHeight="1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9"/>
      <c r="N434" s="89"/>
      <c r="O434" s="89"/>
      <c r="P434" s="89"/>
      <c r="Q434" s="89"/>
      <c r="R434" s="89"/>
      <c r="S434" s="89"/>
    </row>
    <row r="435" spans="1:19" ht="15.75" customHeight="1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9"/>
      <c r="N435" s="89"/>
      <c r="O435" s="89"/>
      <c r="P435" s="89"/>
      <c r="Q435" s="89"/>
      <c r="R435" s="89"/>
      <c r="S435" s="89"/>
    </row>
    <row r="436" spans="1:19" ht="15.75" customHeight="1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9"/>
      <c r="N436" s="89"/>
      <c r="O436" s="89"/>
      <c r="P436" s="89"/>
      <c r="Q436" s="89"/>
      <c r="R436" s="89"/>
      <c r="S436" s="89"/>
    </row>
    <row r="437" spans="1:19" ht="15.75" customHeight="1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9"/>
      <c r="N437" s="89"/>
      <c r="O437" s="89"/>
      <c r="P437" s="89"/>
      <c r="Q437" s="89"/>
      <c r="R437" s="89"/>
      <c r="S437" s="89"/>
    </row>
    <row r="438" spans="1:19" ht="15.75" customHeight="1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9"/>
      <c r="N438" s="89"/>
      <c r="O438" s="89"/>
      <c r="P438" s="89"/>
      <c r="Q438" s="89"/>
      <c r="R438" s="89"/>
      <c r="S438" s="89"/>
    </row>
    <row r="439" spans="1:19" ht="15.75" customHeight="1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9"/>
      <c r="N439" s="89"/>
      <c r="O439" s="89"/>
      <c r="P439" s="89"/>
      <c r="Q439" s="89"/>
      <c r="R439" s="89"/>
      <c r="S439" s="89"/>
    </row>
    <row r="440" spans="1:19" ht="15.75" customHeight="1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9"/>
      <c r="N440" s="89"/>
      <c r="O440" s="89"/>
      <c r="P440" s="89"/>
      <c r="Q440" s="89"/>
      <c r="R440" s="89"/>
      <c r="S440" s="89"/>
    </row>
    <row r="441" spans="1:19" ht="15.75" customHeight="1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9"/>
      <c r="N441" s="89"/>
      <c r="O441" s="89"/>
      <c r="P441" s="89"/>
      <c r="Q441" s="89"/>
      <c r="R441" s="89"/>
      <c r="S441" s="89"/>
    </row>
    <row r="442" spans="1:19" ht="15.75" customHeight="1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9"/>
      <c r="N442" s="89"/>
      <c r="O442" s="89"/>
      <c r="P442" s="89"/>
      <c r="Q442" s="89"/>
      <c r="R442" s="89"/>
      <c r="S442" s="89"/>
    </row>
    <row r="443" spans="1:19" ht="15.75" customHeight="1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9"/>
      <c r="N443" s="89"/>
      <c r="O443" s="89"/>
      <c r="P443" s="89"/>
      <c r="Q443" s="89"/>
      <c r="R443" s="89"/>
      <c r="S443" s="89"/>
    </row>
    <row r="444" spans="1:19" ht="15.75" customHeight="1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9"/>
      <c r="N444" s="89"/>
      <c r="O444" s="89"/>
      <c r="P444" s="89"/>
      <c r="Q444" s="89"/>
      <c r="R444" s="89"/>
      <c r="S444" s="89"/>
    </row>
    <row r="445" spans="1:19" ht="15.75" customHeight="1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9"/>
      <c r="N445" s="89"/>
      <c r="O445" s="89"/>
      <c r="P445" s="89"/>
      <c r="Q445" s="89"/>
      <c r="R445" s="89"/>
      <c r="S445" s="89"/>
    </row>
    <row r="446" spans="1:19" ht="15.75" customHeight="1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9"/>
      <c r="N446" s="89"/>
      <c r="O446" s="89"/>
      <c r="P446" s="89"/>
      <c r="Q446" s="89"/>
      <c r="R446" s="89"/>
      <c r="S446" s="89"/>
    </row>
    <row r="447" spans="1:19" ht="15.75" customHeight="1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9"/>
      <c r="N447" s="89"/>
      <c r="O447" s="89"/>
      <c r="P447" s="89"/>
      <c r="Q447" s="89"/>
      <c r="R447" s="89"/>
      <c r="S447" s="89"/>
    </row>
    <row r="448" spans="1:19" ht="15.75" customHeight="1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9"/>
      <c r="N448" s="89"/>
      <c r="O448" s="89"/>
      <c r="P448" s="89"/>
      <c r="Q448" s="89"/>
      <c r="R448" s="89"/>
      <c r="S448" s="89"/>
    </row>
    <row r="449" spans="1:19" ht="15.75" customHeight="1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9"/>
      <c r="N449" s="89"/>
      <c r="O449" s="89"/>
      <c r="P449" s="89"/>
      <c r="Q449" s="89"/>
      <c r="R449" s="89"/>
      <c r="S449" s="89"/>
    </row>
    <row r="450" spans="1:19" ht="15.75" customHeight="1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9"/>
      <c r="N450" s="89"/>
      <c r="O450" s="89"/>
      <c r="P450" s="89"/>
      <c r="Q450" s="89"/>
      <c r="R450" s="89"/>
      <c r="S450" s="89"/>
    </row>
    <row r="451" spans="1:19" ht="15.75" customHeight="1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9"/>
      <c r="N451" s="89"/>
      <c r="O451" s="89"/>
      <c r="P451" s="89"/>
      <c r="Q451" s="89"/>
      <c r="R451" s="89"/>
      <c r="S451" s="89"/>
    </row>
    <row r="452" spans="1:19" ht="15.75" customHeight="1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9"/>
      <c r="N452" s="89"/>
      <c r="O452" s="89"/>
      <c r="P452" s="89"/>
      <c r="Q452" s="89"/>
      <c r="R452" s="89"/>
      <c r="S452" s="89"/>
    </row>
    <row r="453" spans="1:19" ht="15.75" customHeight="1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9"/>
      <c r="N453" s="89"/>
      <c r="O453" s="89"/>
      <c r="P453" s="89"/>
      <c r="Q453" s="89"/>
      <c r="R453" s="89"/>
      <c r="S453" s="89"/>
    </row>
    <row r="454" spans="1:19" ht="15.75" customHeight="1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9"/>
      <c r="N454" s="89"/>
      <c r="O454" s="89"/>
      <c r="P454" s="89"/>
      <c r="Q454" s="89"/>
      <c r="R454" s="89"/>
      <c r="S454" s="89"/>
    </row>
    <row r="455" spans="1:19" ht="15.75" customHeight="1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9"/>
      <c r="N455" s="89"/>
      <c r="O455" s="89"/>
      <c r="P455" s="89"/>
      <c r="Q455" s="89"/>
      <c r="R455" s="89"/>
      <c r="S455" s="89"/>
    </row>
    <row r="456" spans="1:19" ht="15.75" customHeight="1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9"/>
      <c r="N456" s="89"/>
      <c r="O456" s="89"/>
      <c r="P456" s="89"/>
      <c r="Q456" s="89"/>
      <c r="R456" s="89"/>
      <c r="S456" s="89"/>
    </row>
    <row r="457" spans="1:19" ht="15.75" customHeight="1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9"/>
      <c r="N457" s="89"/>
      <c r="O457" s="89"/>
      <c r="P457" s="89"/>
      <c r="Q457" s="89"/>
      <c r="R457" s="89"/>
      <c r="S457" s="89"/>
    </row>
    <row r="458" spans="1:19" ht="15.75" customHeight="1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9"/>
      <c r="N458" s="89"/>
      <c r="O458" s="89"/>
      <c r="P458" s="89"/>
      <c r="Q458" s="89"/>
      <c r="R458" s="89"/>
      <c r="S458" s="89"/>
    </row>
    <row r="459" spans="1:19" ht="15.75" customHeight="1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9"/>
      <c r="N459" s="89"/>
      <c r="O459" s="89"/>
      <c r="P459" s="89"/>
      <c r="Q459" s="89"/>
      <c r="R459" s="89"/>
      <c r="S459" s="89"/>
    </row>
    <row r="460" spans="1:19" ht="15.75" customHeight="1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9"/>
      <c r="N460" s="89"/>
      <c r="O460" s="89"/>
      <c r="P460" s="89"/>
      <c r="Q460" s="89"/>
      <c r="R460" s="89"/>
      <c r="S460" s="89"/>
    </row>
    <row r="461" spans="1:19" ht="15.75" customHeight="1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9"/>
      <c r="N461" s="89"/>
      <c r="O461" s="89"/>
      <c r="P461" s="89"/>
      <c r="Q461" s="89"/>
      <c r="R461" s="89"/>
      <c r="S461" s="89"/>
    </row>
    <row r="462" spans="1:19" ht="15.75" customHeight="1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9"/>
      <c r="N462" s="89"/>
      <c r="O462" s="89"/>
      <c r="P462" s="89"/>
      <c r="Q462" s="89"/>
      <c r="R462" s="89"/>
      <c r="S462" s="89"/>
    </row>
    <row r="463" spans="1:19" ht="15.75" customHeight="1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9"/>
      <c r="N463" s="89"/>
      <c r="O463" s="89"/>
      <c r="P463" s="89"/>
      <c r="Q463" s="89"/>
      <c r="R463" s="89"/>
      <c r="S463" s="89"/>
    </row>
    <row r="464" spans="1:19" ht="15.75" customHeight="1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9"/>
      <c r="N464" s="89"/>
      <c r="O464" s="89"/>
      <c r="P464" s="89"/>
      <c r="Q464" s="89"/>
      <c r="R464" s="89"/>
      <c r="S464" s="89"/>
    </row>
    <row r="465" spans="1:19" ht="15.75" customHeight="1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9"/>
      <c r="N465" s="89"/>
      <c r="O465" s="89"/>
      <c r="P465" s="89"/>
      <c r="Q465" s="89"/>
      <c r="R465" s="89"/>
      <c r="S465" s="89"/>
    </row>
    <row r="466" spans="1:19" ht="15.75" customHeight="1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9"/>
      <c r="N466" s="89"/>
      <c r="O466" s="89"/>
      <c r="P466" s="89"/>
      <c r="Q466" s="89"/>
      <c r="R466" s="89"/>
      <c r="S466" s="89"/>
    </row>
    <row r="467" spans="1:19" ht="15.75" customHeight="1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9"/>
      <c r="N467" s="89"/>
      <c r="O467" s="89"/>
      <c r="P467" s="89"/>
      <c r="Q467" s="89"/>
      <c r="R467" s="89"/>
      <c r="S467" s="89"/>
    </row>
    <row r="468" spans="1:19" ht="15.75" customHeight="1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9"/>
      <c r="N468" s="89"/>
      <c r="O468" s="89"/>
      <c r="P468" s="89"/>
      <c r="Q468" s="89"/>
      <c r="R468" s="89"/>
      <c r="S468" s="89"/>
    </row>
    <row r="469" spans="1:19" ht="15.75" customHeight="1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9"/>
      <c r="N469" s="89"/>
      <c r="O469" s="89"/>
      <c r="P469" s="89"/>
      <c r="Q469" s="89"/>
      <c r="R469" s="89"/>
      <c r="S469" s="89"/>
    </row>
    <row r="470" spans="1:19" ht="15.75" customHeight="1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9"/>
      <c r="N470" s="89"/>
      <c r="O470" s="89"/>
      <c r="P470" s="89"/>
      <c r="Q470" s="89"/>
      <c r="R470" s="89"/>
      <c r="S470" s="89"/>
    </row>
    <row r="471" spans="1:19" ht="15.75" customHeight="1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9"/>
      <c r="N471" s="89"/>
      <c r="O471" s="89"/>
      <c r="P471" s="89"/>
      <c r="Q471" s="89"/>
      <c r="R471" s="89"/>
      <c r="S471" s="89"/>
    </row>
    <row r="472" spans="1:19" ht="15.75" customHeight="1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9"/>
      <c r="N472" s="89"/>
      <c r="O472" s="89"/>
      <c r="P472" s="89"/>
      <c r="Q472" s="89"/>
      <c r="R472" s="89"/>
      <c r="S472" s="89"/>
    </row>
    <row r="473" spans="1:19" ht="15.75" customHeight="1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9"/>
      <c r="N473" s="89"/>
      <c r="O473" s="89"/>
      <c r="P473" s="89"/>
      <c r="Q473" s="89"/>
      <c r="R473" s="89"/>
      <c r="S473" s="89"/>
    </row>
    <row r="474" spans="1:19" ht="15.75" customHeight="1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9"/>
      <c r="N474" s="89"/>
      <c r="O474" s="89"/>
      <c r="P474" s="89"/>
      <c r="Q474" s="89"/>
      <c r="R474" s="89"/>
      <c r="S474" s="89"/>
    </row>
    <row r="475" spans="1:19" ht="15.75" customHeight="1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9"/>
      <c r="N475" s="89"/>
      <c r="O475" s="89"/>
      <c r="P475" s="89"/>
      <c r="Q475" s="89"/>
      <c r="R475" s="89"/>
      <c r="S475" s="89"/>
    </row>
    <row r="476" spans="1:19" ht="15.75" customHeight="1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9"/>
      <c r="N476" s="89"/>
      <c r="O476" s="89"/>
      <c r="P476" s="89"/>
      <c r="Q476" s="89"/>
      <c r="R476" s="89"/>
      <c r="S476" s="89"/>
    </row>
    <row r="477" spans="1:19" ht="15.75" customHeight="1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9"/>
      <c r="N477" s="89"/>
      <c r="O477" s="89"/>
      <c r="P477" s="89"/>
      <c r="Q477" s="89"/>
      <c r="R477" s="89"/>
      <c r="S477" s="89"/>
    </row>
    <row r="478" spans="1:19" ht="15.75" customHeight="1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9"/>
      <c r="N478" s="89"/>
      <c r="O478" s="89"/>
      <c r="P478" s="89"/>
      <c r="Q478" s="89"/>
      <c r="R478" s="89"/>
      <c r="S478" s="89"/>
    </row>
    <row r="479" spans="1:19" ht="15.75" customHeight="1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9"/>
      <c r="N479" s="89"/>
      <c r="O479" s="89"/>
      <c r="P479" s="89"/>
      <c r="Q479" s="89"/>
      <c r="R479" s="89"/>
      <c r="S479" s="89"/>
    </row>
    <row r="480" spans="1:19" ht="15.75" customHeight="1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9"/>
      <c r="N480" s="89"/>
      <c r="O480" s="89"/>
      <c r="P480" s="89"/>
      <c r="Q480" s="89"/>
      <c r="R480" s="89"/>
      <c r="S480" s="89"/>
    </row>
    <row r="481" spans="1:19" ht="15.75" customHeight="1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9"/>
      <c r="N481" s="89"/>
      <c r="O481" s="89"/>
      <c r="P481" s="89"/>
      <c r="Q481" s="89"/>
      <c r="R481" s="89"/>
      <c r="S481" s="89"/>
    </row>
    <row r="482" spans="1:19" ht="15.75" customHeight="1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9"/>
      <c r="N482" s="89"/>
      <c r="O482" s="89"/>
      <c r="P482" s="89"/>
      <c r="Q482" s="89"/>
      <c r="R482" s="89"/>
      <c r="S482" s="89"/>
    </row>
    <row r="483" spans="1:19" ht="15.75" customHeight="1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9"/>
      <c r="N483" s="89"/>
      <c r="O483" s="89"/>
      <c r="P483" s="89"/>
      <c r="Q483" s="89"/>
      <c r="R483" s="89"/>
      <c r="S483" s="89"/>
    </row>
    <row r="484" spans="1:19" ht="15.75" customHeight="1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9"/>
      <c r="N484" s="89"/>
      <c r="O484" s="89"/>
      <c r="P484" s="89"/>
      <c r="Q484" s="89"/>
      <c r="R484" s="89"/>
      <c r="S484" s="89"/>
    </row>
    <row r="485" spans="1:19" ht="15.75" customHeight="1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9"/>
      <c r="N485" s="89"/>
      <c r="O485" s="89"/>
      <c r="P485" s="89"/>
      <c r="Q485" s="89"/>
      <c r="R485" s="89"/>
      <c r="S485" s="89"/>
    </row>
    <row r="486" spans="1:19" ht="15.75" customHeight="1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9"/>
      <c r="N486" s="89"/>
      <c r="O486" s="89"/>
      <c r="P486" s="89"/>
      <c r="Q486" s="89"/>
      <c r="R486" s="89"/>
      <c r="S486" s="89"/>
    </row>
    <row r="487" spans="1:19" ht="15.75" customHeight="1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9"/>
      <c r="N487" s="89"/>
      <c r="O487" s="89"/>
      <c r="P487" s="89"/>
      <c r="Q487" s="89"/>
      <c r="R487" s="89"/>
      <c r="S487" s="89"/>
    </row>
    <row r="488" spans="1:19" ht="15.75" customHeight="1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9"/>
      <c r="N488" s="89"/>
      <c r="O488" s="89"/>
      <c r="P488" s="89"/>
      <c r="Q488" s="89"/>
      <c r="R488" s="89"/>
      <c r="S488" s="89"/>
    </row>
    <row r="489" spans="1:19" ht="15.75" customHeight="1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9"/>
      <c r="N489" s="89"/>
      <c r="O489" s="89"/>
      <c r="P489" s="89"/>
      <c r="Q489" s="89"/>
      <c r="R489" s="89"/>
      <c r="S489" s="89"/>
    </row>
    <row r="490" spans="1:19" ht="15.75" customHeight="1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9"/>
      <c r="N490" s="89"/>
      <c r="O490" s="89"/>
      <c r="P490" s="89"/>
      <c r="Q490" s="89"/>
      <c r="R490" s="89"/>
      <c r="S490" s="89"/>
    </row>
    <row r="491" spans="1:19" ht="15.75" customHeight="1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9"/>
      <c r="N491" s="89"/>
      <c r="O491" s="89"/>
      <c r="P491" s="89"/>
      <c r="Q491" s="89"/>
      <c r="R491" s="89"/>
      <c r="S491" s="89"/>
    </row>
    <row r="492" spans="1:19" ht="15.75" customHeight="1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9"/>
      <c r="N492" s="89"/>
      <c r="O492" s="89"/>
      <c r="P492" s="89"/>
      <c r="Q492" s="89"/>
      <c r="R492" s="89"/>
      <c r="S492" s="89"/>
    </row>
    <row r="493" spans="1:19" ht="15.75" customHeight="1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9"/>
      <c r="N493" s="89"/>
      <c r="O493" s="89"/>
      <c r="P493" s="89"/>
      <c r="Q493" s="89"/>
      <c r="R493" s="89"/>
      <c r="S493" s="89"/>
    </row>
    <row r="494" spans="1:19" ht="15.75" customHeight="1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9"/>
      <c r="N494" s="89"/>
      <c r="O494" s="89"/>
      <c r="P494" s="89"/>
      <c r="Q494" s="89"/>
      <c r="R494" s="89"/>
      <c r="S494" s="89"/>
    </row>
    <row r="495" spans="1:19" ht="15.75" customHeight="1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9"/>
      <c r="N495" s="89"/>
      <c r="O495" s="89"/>
      <c r="P495" s="89"/>
      <c r="Q495" s="89"/>
      <c r="R495" s="89"/>
      <c r="S495" s="89"/>
    </row>
    <row r="496" spans="1:19" ht="15.75" customHeight="1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9"/>
      <c r="N496" s="89"/>
      <c r="O496" s="89"/>
      <c r="P496" s="89"/>
      <c r="Q496" s="89"/>
      <c r="R496" s="89"/>
      <c r="S496" s="89"/>
    </row>
    <row r="497" spans="1:19" ht="15.75" customHeight="1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9"/>
      <c r="N497" s="89"/>
      <c r="O497" s="89"/>
      <c r="P497" s="89"/>
      <c r="Q497" s="89"/>
      <c r="R497" s="89"/>
      <c r="S497" s="89"/>
    </row>
    <row r="498" spans="1:19" ht="15.75" customHeight="1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9"/>
      <c r="N498" s="89"/>
      <c r="O498" s="89"/>
      <c r="P498" s="89"/>
      <c r="Q498" s="89"/>
      <c r="R498" s="89"/>
      <c r="S498" s="89"/>
    </row>
    <row r="499" spans="1:19" ht="15.75" customHeight="1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9"/>
      <c r="N499" s="89"/>
      <c r="O499" s="89"/>
      <c r="P499" s="89"/>
      <c r="Q499" s="89"/>
      <c r="R499" s="89"/>
      <c r="S499" s="89"/>
    </row>
    <row r="500" spans="1:19" ht="15.75" customHeight="1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9"/>
      <c r="N500" s="89"/>
      <c r="O500" s="89"/>
      <c r="P500" s="89"/>
      <c r="Q500" s="89"/>
      <c r="R500" s="89"/>
      <c r="S500" s="89"/>
    </row>
    <row r="501" spans="1:19" ht="15.75" customHeight="1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9"/>
      <c r="N501" s="89"/>
      <c r="O501" s="89"/>
      <c r="P501" s="89"/>
      <c r="Q501" s="89"/>
      <c r="R501" s="89"/>
      <c r="S501" s="89"/>
    </row>
    <row r="502" spans="1:19" ht="15.75" customHeight="1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9"/>
      <c r="N502" s="89"/>
      <c r="O502" s="89"/>
      <c r="P502" s="89"/>
      <c r="Q502" s="89"/>
      <c r="R502" s="89"/>
      <c r="S502" s="89"/>
    </row>
    <row r="503" spans="1:19" ht="15.75" customHeight="1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9"/>
      <c r="N503" s="89"/>
      <c r="O503" s="89"/>
      <c r="P503" s="89"/>
      <c r="Q503" s="89"/>
      <c r="R503" s="89"/>
      <c r="S503" s="89"/>
    </row>
    <row r="504" spans="1:19" ht="15.75" customHeight="1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9"/>
      <c r="N504" s="89"/>
      <c r="O504" s="89"/>
      <c r="P504" s="89"/>
      <c r="Q504" s="89"/>
      <c r="R504" s="89"/>
      <c r="S504" s="89"/>
    </row>
    <row r="505" spans="1:19" ht="15.75" customHeight="1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9"/>
      <c r="N505" s="89"/>
      <c r="O505" s="89"/>
      <c r="P505" s="89"/>
      <c r="Q505" s="89"/>
      <c r="R505" s="89"/>
      <c r="S505" s="89"/>
    </row>
    <row r="506" spans="1:19" ht="15.75" customHeight="1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9"/>
      <c r="N506" s="89"/>
      <c r="O506" s="89"/>
      <c r="P506" s="89"/>
      <c r="Q506" s="89"/>
      <c r="R506" s="89"/>
      <c r="S506" s="89"/>
    </row>
    <row r="507" spans="1:19" ht="15.75" customHeight="1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9"/>
      <c r="N507" s="89"/>
      <c r="O507" s="89"/>
      <c r="P507" s="89"/>
      <c r="Q507" s="89"/>
      <c r="R507" s="89"/>
      <c r="S507" s="89"/>
    </row>
    <row r="508" spans="1:19" ht="15.75" customHeight="1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9"/>
      <c r="N508" s="89"/>
      <c r="O508" s="89"/>
      <c r="P508" s="89"/>
      <c r="Q508" s="89"/>
      <c r="R508" s="89"/>
      <c r="S508" s="89"/>
    </row>
    <row r="509" spans="1:19" ht="15.75" customHeight="1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9"/>
      <c r="N509" s="89"/>
      <c r="O509" s="89"/>
      <c r="P509" s="89"/>
      <c r="Q509" s="89"/>
      <c r="R509" s="89"/>
      <c r="S509" s="89"/>
    </row>
    <row r="510" spans="1:19" ht="15.75" customHeight="1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9"/>
      <c r="N510" s="89"/>
      <c r="O510" s="89"/>
      <c r="P510" s="89"/>
      <c r="Q510" s="89"/>
      <c r="R510" s="89"/>
      <c r="S510" s="89"/>
    </row>
    <row r="511" spans="1:19" ht="15.75" customHeight="1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9"/>
      <c r="N511" s="89"/>
      <c r="O511" s="89"/>
      <c r="P511" s="89"/>
      <c r="Q511" s="89"/>
      <c r="R511" s="89"/>
      <c r="S511" s="89"/>
    </row>
    <row r="512" spans="1:19" ht="15.75" customHeight="1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9"/>
      <c r="N512" s="89"/>
      <c r="O512" s="89"/>
      <c r="P512" s="89"/>
      <c r="Q512" s="89"/>
      <c r="R512" s="89"/>
      <c r="S512" s="89"/>
    </row>
    <row r="513" spans="1:19" ht="15.75" customHeight="1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9"/>
      <c r="N513" s="89"/>
      <c r="O513" s="89"/>
      <c r="P513" s="89"/>
      <c r="Q513" s="89"/>
      <c r="R513" s="89"/>
      <c r="S513" s="89"/>
    </row>
    <row r="514" spans="1:19" ht="15.75" customHeight="1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9"/>
      <c r="N514" s="89"/>
      <c r="O514" s="89"/>
      <c r="P514" s="89"/>
      <c r="Q514" s="89"/>
      <c r="R514" s="89"/>
      <c r="S514" s="89"/>
    </row>
    <row r="515" spans="1:19" ht="15.75" customHeight="1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9"/>
      <c r="N515" s="89"/>
      <c r="O515" s="89"/>
      <c r="P515" s="89"/>
      <c r="Q515" s="89"/>
      <c r="R515" s="89"/>
      <c r="S515" s="89"/>
    </row>
    <row r="516" spans="1:19" ht="15.75" customHeight="1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9"/>
      <c r="N516" s="89"/>
      <c r="O516" s="89"/>
      <c r="P516" s="89"/>
      <c r="Q516" s="89"/>
      <c r="R516" s="89"/>
      <c r="S516" s="89"/>
    </row>
    <row r="517" spans="1:19" ht="15.75" customHeight="1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9"/>
      <c r="N517" s="89"/>
      <c r="O517" s="89"/>
      <c r="P517" s="89"/>
      <c r="Q517" s="89"/>
      <c r="R517" s="89"/>
      <c r="S517" s="89"/>
    </row>
    <row r="518" spans="1:19" ht="15.75" customHeight="1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9"/>
      <c r="N518" s="89"/>
      <c r="O518" s="89"/>
      <c r="P518" s="89"/>
      <c r="Q518" s="89"/>
      <c r="R518" s="89"/>
      <c r="S518" s="89"/>
    </row>
    <row r="519" spans="1:19" ht="15.75" customHeight="1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9"/>
      <c r="N519" s="89"/>
      <c r="O519" s="89"/>
      <c r="P519" s="89"/>
      <c r="Q519" s="89"/>
      <c r="R519" s="89"/>
      <c r="S519" s="89"/>
    </row>
    <row r="520" spans="1:19" ht="15.75" customHeight="1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9"/>
      <c r="N520" s="89"/>
      <c r="O520" s="89"/>
      <c r="P520" s="89"/>
      <c r="Q520" s="89"/>
      <c r="R520" s="89"/>
      <c r="S520" s="89"/>
    </row>
    <row r="521" spans="1:19" ht="15.75" customHeight="1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9"/>
      <c r="N521" s="89"/>
      <c r="O521" s="89"/>
      <c r="P521" s="89"/>
      <c r="Q521" s="89"/>
      <c r="R521" s="89"/>
      <c r="S521" s="89"/>
    </row>
    <row r="522" spans="1:19" ht="15.75" customHeight="1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9"/>
      <c r="N522" s="89"/>
      <c r="O522" s="89"/>
      <c r="P522" s="89"/>
      <c r="Q522" s="89"/>
      <c r="R522" s="89"/>
      <c r="S522" s="89"/>
    </row>
    <row r="523" spans="1:19" ht="15.75" customHeight="1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9"/>
      <c r="N523" s="89"/>
      <c r="O523" s="89"/>
      <c r="P523" s="89"/>
      <c r="Q523" s="89"/>
      <c r="R523" s="89"/>
      <c r="S523" s="89"/>
    </row>
    <row r="524" spans="1:19" ht="15.75" customHeight="1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9"/>
      <c r="N524" s="89"/>
      <c r="O524" s="89"/>
      <c r="P524" s="89"/>
      <c r="Q524" s="89"/>
      <c r="R524" s="89"/>
      <c r="S524" s="89"/>
    </row>
    <row r="525" spans="1:19" ht="15.75" customHeight="1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9"/>
      <c r="N525" s="89"/>
      <c r="O525" s="89"/>
      <c r="P525" s="89"/>
      <c r="Q525" s="89"/>
      <c r="R525" s="89"/>
      <c r="S525" s="89"/>
    </row>
    <row r="526" spans="1:19" ht="15.75" customHeight="1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9"/>
      <c r="N526" s="89"/>
      <c r="O526" s="89"/>
      <c r="P526" s="89"/>
      <c r="Q526" s="89"/>
      <c r="R526" s="89"/>
      <c r="S526" s="89"/>
    </row>
    <row r="527" spans="1:19" ht="15.75" customHeight="1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9"/>
      <c r="N527" s="89"/>
      <c r="O527" s="89"/>
      <c r="P527" s="89"/>
      <c r="Q527" s="89"/>
      <c r="R527" s="89"/>
      <c r="S527" s="89"/>
    </row>
    <row r="528" spans="1:19" ht="15.75" customHeight="1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9"/>
      <c r="N528" s="89"/>
      <c r="O528" s="89"/>
      <c r="P528" s="89"/>
      <c r="Q528" s="89"/>
      <c r="R528" s="89"/>
      <c r="S528" s="89"/>
    </row>
    <row r="529" spans="1:19" ht="15.75" customHeight="1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9"/>
      <c r="N529" s="89"/>
      <c r="O529" s="89"/>
      <c r="P529" s="89"/>
      <c r="Q529" s="89"/>
      <c r="R529" s="89"/>
      <c r="S529" s="89"/>
    </row>
    <row r="530" spans="1:19" ht="15.75" customHeight="1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9"/>
      <c r="N530" s="89"/>
      <c r="O530" s="89"/>
      <c r="P530" s="89"/>
      <c r="Q530" s="89"/>
      <c r="R530" s="89"/>
      <c r="S530" s="89"/>
    </row>
    <row r="531" spans="1:19" ht="15.75" customHeight="1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9"/>
      <c r="N531" s="89"/>
      <c r="O531" s="89"/>
      <c r="P531" s="89"/>
      <c r="Q531" s="89"/>
      <c r="R531" s="89"/>
      <c r="S531" s="89"/>
    </row>
    <row r="532" spans="1:19" ht="15.75" customHeight="1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9"/>
      <c r="N532" s="89"/>
      <c r="O532" s="89"/>
      <c r="P532" s="89"/>
      <c r="Q532" s="89"/>
      <c r="R532" s="89"/>
      <c r="S532" s="89"/>
    </row>
    <row r="533" spans="1:19" ht="15.75" customHeight="1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9"/>
      <c r="N533" s="89"/>
      <c r="O533" s="89"/>
      <c r="P533" s="89"/>
      <c r="Q533" s="89"/>
      <c r="R533" s="89"/>
      <c r="S533" s="89"/>
    </row>
    <row r="534" spans="1:19" ht="15.75" customHeight="1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9"/>
      <c r="N534" s="89"/>
      <c r="O534" s="89"/>
      <c r="P534" s="89"/>
      <c r="Q534" s="89"/>
      <c r="R534" s="89"/>
      <c r="S534" s="89"/>
    </row>
    <row r="535" spans="1:19" ht="15.75" customHeight="1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9"/>
      <c r="N535" s="89"/>
      <c r="O535" s="89"/>
      <c r="P535" s="89"/>
      <c r="Q535" s="89"/>
      <c r="R535" s="89"/>
      <c r="S535" s="89"/>
    </row>
    <row r="536" spans="1:19" ht="15.75" customHeight="1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9"/>
      <c r="N536" s="89"/>
      <c r="O536" s="89"/>
      <c r="P536" s="89"/>
      <c r="Q536" s="89"/>
      <c r="R536" s="89"/>
      <c r="S536" s="89"/>
    </row>
    <row r="537" spans="1:19" ht="15.75" customHeight="1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9"/>
      <c r="N537" s="89"/>
      <c r="O537" s="89"/>
      <c r="P537" s="89"/>
      <c r="Q537" s="89"/>
      <c r="R537" s="89"/>
      <c r="S537" s="89"/>
    </row>
    <row r="538" spans="1:19" ht="15.75" customHeight="1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9"/>
      <c r="N538" s="89"/>
      <c r="O538" s="89"/>
      <c r="P538" s="89"/>
      <c r="Q538" s="89"/>
      <c r="R538" s="89"/>
      <c r="S538" s="89"/>
    </row>
    <row r="539" spans="1:19" ht="15.75" customHeight="1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9"/>
      <c r="N539" s="89"/>
      <c r="O539" s="89"/>
      <c r="P539" s="89"/>
      <c r="Q539" s="89"/>
      <c r="R539" s="89"/>
      <c r="S539" s="89"/>
    </row>
    <row r="540" spans="1:19" ht="15.75" customHeight="1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9"/>
      <c r="N540" s="89"/>
      <c r="O540" s="89"/>
      <c r="P540" s="89"/>
      <c r="Q540" s="89"/>
      <c r="R540" s="89"/>
      <c r="S540" s="89"/>
    </row>
    <row r="541" spans="1:19" ht="15.75" customHeight="1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9"/>
      <c r="N541" s="89"/>
      <c r="O541" s="89"/>
      <c r="P541" s="89"/>
      <c r="Q541" s="89"/>
      <c r="R541" s="89"/>
      <c r="S541" s="89"/>
    </row>
    <row r="542" spans="1:19" ht="15.75" customHeight="1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9"/>
      <c r="N542" s="89"/>
      <c r="O542" s="89"/>
      <c r="P542" s="89"/>
      <c r="Q542" s="89"/>
      <c r="R542" s="89"/>
      <c r="S542" s="89"/>
    </row>
    <row r="543" spans="1:19" ht="15.75" customHeight="1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9"/>
      <c r="N543" s="89"/>
      <c r="O543" s="89"/>
      <c r="P543" s="89"/>
      <c r="Q543" s="89"/>
      <c r="R543" s="89"/>
      <c r="S543" s="89"/>
    </row>
    <row r="544" spans="1:19" ht="15.75" customHeight="1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9"/>
      <c r="N544" s="89"/>
      <c r="O544" s="89"/>
      <c r="P544" s="89"/>
      <c r="Q544" s="89"/>
      <c r="R544" s="89"/>
      <c r="S544" s="89"/>
    </row>
    <row r="545" spans="1:19" ht="15.75" customHeight="1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9"/>
      <c r="N545" s="89"/>
      <c r="O545" s="89"/>
      <c r="P545" s="89"/>
      <c r="Q545" s="89"/>
      <c r="R545" s="89"/>
      <c r="S545" s="89"/>
    </row>
    <row r="546" spans="1:19" ht="15.75" customHeight="1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9"/>
      <c r="N546" s="89"/>
      <c r="O546" s="89"/>
      <c r="P546" s="89"/>
      <c r="Q546" s="89"/>
      <c r="R546" s="89"/>
      <c r="S546" s="89"/>
    </row>
    <row r="547" spans="1:19" ht="15.75" customHeight="1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9"/>
      <c r="N547" s="89"/>
      <c r="O547" s="89"/>
      <c r="P547" s="89"/>
      <c r="Q547" s="89"/>
      <c r="R547" s="89"/>
      <c r="S547" s="89"/>
    </row>
    <row r="548" spans="1:19" ht="15.75" customHeight="1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9"/>
      <c r="N548" s="89"/>
      <c r="O548" s="89"/>
      <c r="P548" s="89"/>
      <c r="Q548" s="89"/>
      <c r="R548" s="89"/>
      <c r="S548" s="89"/>
    </row>
    <row r="549" spans="1:19" ht="15.75" customHeight="1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9"/>
      <c r="N549" s="89"/>
      <c r="O549" s="89"/>
      <c r="P549" s="89"/>
      <c r="Q549" s="89"/>
      <c r="R549" s="89"/>
      <c r="S549" s="89"/>
    </row>
    <row r="550" spans="1:19" ht="15.75" customHeight="1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9"/>
      <c r="N550" s="89"/>
      <c r="O550" s="89"/>
      <c r="P550" s="89"/>
      <c r="Q550" s="89"/>
      <c r="R550" s="89"/>
      <c r="S550" s="89"/>
    </row>
    <row r="551" spans="1:19" ht="15.75" customHeight="1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9"/>
      <c r="N551" s="89"/>
      <c r="O551" s="89"/>
      <c r="P551" s="89"/>
      <c r="Q551" s="89"/>
      <c r="R551" s="89"/>
      <c r="S551" s="89"/>
    </row>
    <row r="552" spans="1:19" ht="15.75" customHeight="1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9"/>
      <c r="N552" s="89"/>
      <c r="O552" s="89"/>
      <c r="P552" s="89"/>
      <c r="Q552" s="89"/>
      <c r="R552" s="89"/>
      <c r="S552" s="89"/>
    </row>
    <row r="553" spans="1:19" ht="15.75" customHeight="1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9"/>
      <c r="N553" s="89"/>
      <c r="O553" s="89"/>
      <c r="P553" s="89"/>
      <c r="Q553" s="89"/>
      <c r="R553" s="89"/>
      <c r="S553" s="89"/>
    </row>
    <row r="554" spans="1:19" ht="15.75" customHeight="1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9"/>
      <c r="N554" s="89"/>
      <c r="O554" s="89"/>
      <c r="P554" s="89"/>
      <c r="Q554" s="89"/>
      <c r="R554" s="89"/>
      <c r="S554" s="89"/>
    </row>
    <row r="555" spans="1:19" ht="15.75" customHeight="1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9"/>
      <c r="N555" s="89"/>
      <c r="O555" s="89"/>
      <c r="P555" s="89"/>
      <c r="Q555" s="89"/>
      <c r="R555" s="89"/>
      <c r="S555" s="89"/>
    </row>
    <row r="556" spans="1:19" ht="15.75" customHeight="1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9"/>
      <c r="N556" s="89"/>
      <c r="O556" s="89"/>
      <c r="P556" s="89"/>
      <c r="Q556" s="89"/>
      <c r="R556" s="89"/>
      <c r="S556" s="89"/>
    </row>
    <row r="557" spans="1:19" ht="15.75" customHeight="1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9"/>
      <c r="N557" s="89"/>
      <c r="O557" s="89"/>
      <c r="P557" s="89"/>
      <c r="Q557" s="89"/>
      <c r="R557" s="89"/>
      <c r="S557" s="89"/>
    </row>
    <row r="558" spans="1:19" ht="15.75" customHeight="1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9"/>
      <c r="N558" s="89"/>
      <c r="O558" s="89"/>
      <c r="P558" s="89"/>
      <c r="Q558" s="89"/>
      <c r="R558" s="89"/>
      <c r="S558" s="89"/>
    </row>
    <row r="559" spans="1:19" ht="15.75" customHeight="1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9"/>
      <c r="N559" s="89"/>
      <c r="O559" s="89"/>
      <c r="P559" s="89"/>
      <c r="Q559" s="89"/>
      <c r="R559" s="89"/>
      <c r="S559" s="89"/>
    </row>
    <row r="560" spans="1:19" ht="15.75" customHeight="1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9"/>
      <c r="N560" s="89"/>
      <c r="O560" s="89"/>
      <c r="P560" s="89"/>
      <c r="Q560" s="89"/>
      <c r="R560" s="89"/>
      <c r="S560" s="89"/>
    </row>
    <row r="561" spans="1:19" ht="15.75" customHeight="1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9"/>
      <c r="N561" s="89"/>
      <c r="O561" s="89"/>
      <c r="P561" s="89"/>
      <c r="Q561" s="89"/>
      <c r="R561" s="89"/>
      <c r="S561" s="89"/>
    </row>
    <row r="562" spans="1:19" ht="15.75" customHeight="1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9"/>
      <c r="N562" s="89"/>
      <c r="O562" s="89"/>
      <c r="P562" s="89"/>
      <c r="Q562" s="89"/>
      <c r="R562" s="89"/>
      <c r="S562" s="89"/>
    </row>
    <row r="563" spans="1:19" ht="15.75" customHeight="1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9"/>
      <c r="N563" s="89"/>
      <c r="O563" s="89"/>
      <c r="P563" s="89"/>
      <c r="Q563" s="89"/>
      <c r="R563" s="89"/>
      <c r="S563" s="89"/>
    </row>
    <row r="564" spans="1:19" ht="15.75" customHeight="1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9"/>
      <c r="N564" s="89"/>
      <c r="O564" s="89"/>
      <c r="P564" s="89"/>
      <c r="Q564" s="89"/>
      <c r="R564" s="89"/>
      <c r="S564" s="89"/>
    </row>
    <row r="565" spans="1:19" ht="15.75" customHeight="1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9"/>
      <c r="N565" s="89"/>
      <c r="O565" s="89"/>
      <c r="P565" s="89"/>
      <c r="Q565" s="89"/>
      <c r="R565" s="89"/>
      <c r="S565" s="89"/>
    </row>
    <row r="566" spans="1:19" ht="15.75" customHeight="1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9"/>
      <c r="N566" s="89"/>
      <c r="O566" s="89"/>
      <c r="P566" s="89"/>
      <c r="Q566" s="89"/>
      <c r="R566" s="89"/>
      <c r="S566" s="89"/>
    </row>
    <row r="567" spans="1:19" ht="15.75" customHeight="1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9"/>
      <c r="N567" s="89"/>
      <c r="O567" s="89"/>
      <c r="P567" s="89"/>
      <c r="Q567" s="89"/>
      <c r="R567" s="89"/>
      <c r="S567" s="89"/>
    </row>
    <row r="568" spans="1:19" ht="15.75" customHeight="1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9"/>
      <c r="N568" s="89"/>
      <c r="O568" s="89"/>
      <c r="P568" s="89"/>
      <c r="Q568" s="89"/>
      <c r="R568" s="89"/>
      <c r="S568" s="89"/>
    </row>
    <row r="569" spans="1:19" ht="15.75" customHeight="1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9"/>
      <c r="N569" s="89"/>
      <c r="O569" s="89"/>
      <c r="P569" s="89"/>
      <c r="Q569" s="89"/>
      <c r="R569" s="89"/>
      <c r="S569" s="89"/>
    </row>
    <row r="570" spans="1:19" ht="15.75" customHeight="1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9"/>
      <c r="N570" s="89"/>
      <c r="O570" s="89"/>
      <c r="P570" s="89"/>
      <c r="Q570" s="89"/>
      <c r="R570" s="89"/>
      <c r="S570" s="89"/>
    </row>
    <row r="571" spans="1:19" ht="15.75" customHeight="1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9"/>
      <c r="N571" s="89"/>
      <c r="O571" s="89"/>
      <c r="P571" s="89"/>
      <c r="Q571" s="89"/>
      <c r="R571" s="89"/>
      <c r="S571" s="89"/>
    </row>
    <row r="572" spans="1:19" ht="15.75" customHeight="1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9"/>
      <c r="N572" s="89"/>
      <c r="O572" s="89"/>
      <c r="P572" s="89"/>
      <c r="Q572" s="89"/>
      <c r="R572" s="89"/>
      <c r="S572" s="89"/>
    </row>
    <row r="573" spans="1:19" ht="15.75" customHeight="1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9"/>
      <c r="N573" s="89"/>
      <c r="O573" s="89"/>
      <c r="P573" s="89"/>
      <c r="Q573" s="89"/>
      <c r="R573" s="89"/>
      <c r="S573" s="89"/>
    </row>
    <row r="574" spans="1:19" ht="15.75" customHeight="1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9"/>
      <c r="N574" s="89"/>
      <c r="O574" s="89"/>
      <c r="P574" s="89"/>
      <c r="Q574" s="89"/>
      <c r="R574" s="89"/>
      <c r="S574" s="89"/>
    </row>
    <row r="575" spans="1:19" ht="15.75" customHeight="1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9"/>
      <c r="N575" s="89"/>
      <c r="O575" s="89"/>
      <c r="P575" s="89"/>
      <c r="Q575" s="89"/>
      <c r="R575" s="89"/>
      <c r="S575" s="89"/>
    </row>
    <row r="576" spans="1:19" ht="15.75" customHeight="1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9"/>
      <c r="N576" s="89"/>
      <c r="O576" s="89"/>
      <c r="P576" s="89"/>
      <c r="Q576" s="89"/>
      <c r="R576" s="89"/>
      <c r="S576" s="89"/>
    </row>
    <row r="577" spans="1:19" ht="15.75" customHeight="1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9"/>
      <c r="N577" s="89"/>
      <c r="O577" s="89"/>
      <c r="P577" s="89"/>
      <c r="Q577" s="89"/>
      <c r="R577" s="89"/>
      <c r="S577" s="89"/>
    </row>
    <row r="578" spans="1:19" ht="15.75" customHeight="1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9"/>
      <c r="N578" s="89"/>
      <c r="O578" s="89"/>
      <c r="P578" s="89"/>
      <c r="Q578" s="89"/>
      <c r="R578" s="89"/>
      <c r="S578" s="89"/>
    </row>
    <row r="579" spans="1:19" ht="15.75" customHeight="1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9"/>
      <c r="N579" s="89"/>
      <c r="O579" s="89"/>
      <c r="P579" s="89"/>
      <c r="Q579" s="89"/>
      <c r="R579" s="89"/>
      <c r="S579" s="89"/>
    </row>
    <row r="580" spans="1:19" ht="15.75" customHeight="1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9"/>
      <c r="N580" s="89"/>
      <c r="O580" s="89"/>
      <c r="P580" s="89"/>
      <c r="Q580" s="89"/>
      <c r="R580" s="89"/>
      <c r="S580" s="89"/>
    </row>
    <row r="581" spans="1:19" ht="15.75" customHeight="1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9"/>
      <c r="N581" s="89"/>
      <c r="O581" s="89"/>
      <c r="P581" s="89"/>
      <c r="Q581" s="89"/>
      <c r="R581" s="89"/>
      <c r="S581" s="89"/>
    </row>
    <row r="582" spans="1:19" ht="15.75" customHeight="1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9"/>
      <c r="N582" s="89"/>
      <c r="O582" s="89"/>
      <c r="P582" s="89"/>
      <c r="Q582" s="89"/>
      <c r="R582" s="89"/>
      <c r="S582" s="89"/>
    </row>
    <row r="583" spans="1:19" ht="15.75" customHeight="1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9"/>
      <c r="N583" s="89"/>
      <c r="O583" s="89"/>
      <c r="P583" s="89"/>
      <c r="Q583" s="89"/>
      <c r="R583" s="89"/>
      <c r="S583" s="89"/>
    </row>
    <row r="584" spans="1:19" ht="15.75" customHeight="1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9"/>
      <c r="N584" s="89"/>
      <c r="O584" s="89"/>
      <c r="P584" s="89"/>
      <c r="Q584" s="89"/>
      <c r="R584" s="89"/>
      <c r="S584" s="89"/>
    </row>
    <row r="585" spans="1:19" ht="15.75" customHeight="1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9"/>
      <c r="N585" s="89"/>
      <c r="O585" s="89"/>
      <c r="P585" s="89"/>
      <c r="Q585" s="89"/>
      <c r="R585" s="89"/>
      <c r="S585" s="89"/>
    </row>
    <row r="586" spans="1:19" ht="15.75" customHeight="1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9"/>
      <c r="N586" s="89"/>
      <c r="O586" s="89"/>
      <c r="P586" s="89"/>
      <c r="Q586" s="89"/>
      <c r="R586" s="89"/>
      <c r="S586" s="89"/>
    </row>
    <row r="587" spans="1:19" ht="15.75" customHeight="1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9"/>
      <c r="N587" s="89"/>
      <c r="O587" s="89"/>
      <c r="P587" s="89"/>
      <c r="Q587" s="89"/>
      <c r="R587" s="89"/>
      <c r="S587" s="89"/>
    </row>
    <row r="588" spans="1:19" ht="15.75" customHeight="1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9"/>
      <c r="N588" s="89"/>
      <c r="O588" s="89"/>
      <c r="P588" s="89"/>
      <c r="Q588" s="89"/>
      <c r="R588" s="89"/>
      <c r="S588" s="89"/>
    </row>
    <row r="589" spans="1:19" ht="15.75" customHeight="1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9"/>
      <c r="N589" s="89"/>
      <c r="O589" s="89"/>
      <c r="P589" s="89"/>
      <c r="Q589" s="89"/>
      <c r="R589" s="89"/>
      <c r="S589" s="89"/>
    </row>
    <row r="590" spans="1:19" ht="15.75" customHeight="1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9"/>
      <c r="N590" s="89"/>
      <c r="O590" s="89"/>
      <c r="P590" s="89"/>
      <c r="Q590" s="89"/>
      <c r="R590" s="89"/>
      <c r="S590" s="89"/>
    </row>
    <row r="591" spans="1:19" ht="15.75" customHeight="1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9"/>
      <c r="N591" s="89"/>
      <c r="O591" s="89"/>
      <c r="P591" s="89"/>
      <c r="Q591" s="89"/>
      <c r="R591" s="89"/>
      <c r="S591" s="89"/>
    </row>
    <row r="592" spans="1:19" ht="15.75" customHeight="1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9"/>
      <c r="N592" s="89"/>
      <c r="O592" s="89"/>
      <c r="P592" s="89"/>
      <c r="Q592" s="89"/>
      <c r="R592" s="89"/>
      <c r="S592" s="89"/>
    </row>
    <row r="593" spans="1:19" ht="15.75" customHeight="1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9"/>
      <c r="N593" s="89"/>
      <c r="O593" s="89"/>
      <c r="P593" s="89"/>
      <c r="Q593" s="89"/>
      <c r="R593" s="89"/>
      <c r="S593" s="89"/>
    </row>
    <row r="594" spans="1:19" ht="15.75" customHeight="1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9"/>
      <c r="N594" s="89"/>
      <c r="O594" s="89"/>
      <c r="P594" s="89"/>
      <c r="Q594" s="89"/>
      <c r="R594" s="89"/>
      <c r="S594" s="89"/>
    </row>
    <row r="595" spans="1:19" ht="15.75" customHeight="1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9"/>
      <c r="N595" s="89"/>
      <c r="O595" s="89"/>
      <c r="P595" s="89"/>
      <c r="Q595" s="89"/>
      <c r="R595" s="89"/>
      <c r="S595" s="89"/>
    </row>
    <row r="596" spans="1:19" ht="15.75" customHeight="1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9"/>
      <c r="N596" s="89"/>
      <c r="O596" s="89"/>
      <c r="P596" s="89"/>
      <c r="Q596" s="89"/>
      <c r="R596" s="89"/>
      <c r="S596" s="89"/>
    </row>
    <row r="597" spans="1:19" ht="15.75" customHeight="1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9"/>
      <c r="N597" s="89"/>
      <c r="O597" s="89"/>
      <c r="P597" s="89"/>
      <c r="Q597" s="89"/>
      <c r="R597" s="89"/>
      <c r="S597" s="89"/>
    </row>
    <row r="598" spans="1:19" ht="15.75" customHeight="1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9"/>
      <c r="N598" s="89"/>
      <c r="O598" s="89"/>
      <c r="P598" s="89"/>
      <c r="Q598" s="89"/>
      <c r="R598" s="89"/>
      <c r="S598" s="89"/>
    </row>
    <row r="599" spans="1:19" ht="15.75" customHeight="1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9"/>
      <c r="N599" s="89"/>
      <c r="O599" s="89"/>
      <c r="P599" s="89"/>
      <c r="Q599" s="89"/>
      <c r="R599" s="89"/>
      <c r="S599" s="89"/>
    </row>
    <row r="600" spans="1:19" ht="15.75" customHeight="1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9"/>
      <c r="N600" s="89"/>
      <c r="O600" s="89"/>
      <c r="P600" s="89"/>
      <c r="Q600" s="89"/>
      <c r="R600" s="89"/>
      <c r="S600" s="89"/>
    </row>
    <row r="601" spans="1:19" ht="15.75" customHeight="1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9"/>
      <c r="N601" s="89"/>
      <c r="O601" s="89"/>
      <c r="P601" s="89"/>
      <c r="Q601" s="89"/>
      <c r="R601" s="89"/>
      <c r="S601" s="89"/>
    </row>
    <row r="602" spans="1:19" ht="15.75" customHeight="1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9"/>
      <c r="N602" s="89"/>
      <c r="O602" s="89"/>
      <c r="P602" s="89"/>
      <c r="Q602" s="89"/>
      <c r="R602" s="89"/>
      <c r="S602" s="89"/>
    </row>
    <row r="603" spans="1:19" ht="15.75" customHeight="1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9"/>
      <c r="N603" s="89"/>
      <c r="O603" s="89"/>
      <c r="P603" s="89"/>
      <c r="Q603" s="89"/>
      <c r="R603" s="89"/>
      <c r="S603" s="89"/>
    </row>
    <row r="604" spans="1:19" ht="15.75" customHeight="1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9"/>
      <c r="N604" s="89"/>
      <c r="O604" s="89"/>
      <c r="P604" s="89"/>
      <c r="Q604" s="89"/>
      <c r="R604" s="89"/>
      <c r="S604" s="89"/>
    </row>
    <row r="605" spans="1:19" ht="15.75" customHeight="1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9"/>
      <c r="N605" s="89"/>
      <c r="O605" s="89"/>
      <c r="P605" s="89"/>
      <c r="Q605" s="89"/>
      <c r="R605" s="89"/>
      <c r="S605" s="89"/>
    </row>
    <row r="606" spans="1:19" ht="15.75" customHeight="1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9"/>
      <c r="N606" s="89"/>
      <c r="O606" s="89"/>
      <c r="P606" s="89"/>
      <c r="Q606" s="89"/>
      <c r="R606" s="89"/>
      <c r="S606" s="89"/>
    </row>
    <row r="607" spans="1:19" ht="15.75" customHeight="1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9"/>
      <c r="N607" s="89"/>
      <c r="O607" s="89"/>
      <c r="P607" s="89"/>
      <c r="Q607" s="89"/>
      <c r="R607" s="89"/>
      <c r="S607" s="89"/>
    </row>
    <row r="608" spans="1:19" ht="15.75" customHeight="1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9"/>
      <c r="N608" s="89"/>
      <c r="O608" s="89"/>
      <c r="P608" s="89"/>
      <c r="Q608" s="89"/>
      <c r="R608" s="89"/>
      <c r="S608" s="89"/>
    </row>
    <row r="609" spans="1:19" ht="15.75" customHeight="1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9"/>
      <c r="N609" s="89"/>
      <c r="O609" s="89"/>
      <c r="P609" s="89"/>
      <c r="Q609" s="89"/>
      <c r="R609" s="89"/>
      <c r="S609" s="89"/>
    </row>
    <row r="610" spans="1:19" ht="15.75" customHeight="1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9"/>
      <c r="N610" s="89"/>
      <c r="O610" s="89"/>
      <c r="P610" s="89"/>
      <c r="Q610" s="89"/>
      <c r="R610" s="89"/>
      <c r="S610" s="89"/>
    </row>
    <row r="611" spans="1:19" ht="15.75" customHeight="1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9"/>
      <c r="N611" s="89"/>
      <c r="O611" s="89"/>
      <c r="P611" s="89"/>
      <c r="Q611" s="89"/>
      <c r="R611" s="89"/>
      <c r="S611" s="89"/>
    </row>
    <row r="612" spans="1:19" ht="15.75" customHeight="1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9"/>
      <c r="N612" s="89"/>
      <c r="O612" s="89"/>
      <c r="P612" s="89"/>
      <c r="Q612" s="89"/>
      <c r="R612" s="89"/>
      <c r="S612" s="89"/>
    </row>
    <row r="613" spans="1:19" ht="15.75" customHeight="1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9"/>
      <c r="N613" s="89"/>
      <c r="O613" s="89"/>
      <c r="P613" s="89"/>
      <c r="Q613" s="89"/>
      <c r="R613" s="89"/>
      <c r="S613" s="89"/>
    </row>
    <row r="614" spans="1:19" ht="15.75" customHeight="1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9"/>
      <c r="N614" s="89"/>
      <c r="O614" s="89"/>
      <c r="P614" s="89"/>
      <c r="Q614" s="89"/>
      <c r="R614" s="89"/>
      <c r="S614" s="89"/>
    </row>
    <row r="615" spans="1:19" ht="15.75" customHeight="1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9"/>
      <c r="N615" s="89"/>
      <c r="O615" s="89"/>
      <c r="P615" s="89"/>
      <c r="Q615" s="89"/>
      <c r="R615" s="89"/>
      <c r="S615" s="89"/>
    </row>
    <row r="616" spans="1:19" ht="15.75" customHeight="1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9"/>
      <c r="N616" s="89"/>
      <c r="O616" s="89"/>
      <c r="P616" s="89"/>
      <c r="Q616" s="89"/>
      <c r="R616" s="89"/>
      <c r="S616" s="89"/>
    </row>
    <row r="617" spans="1:19" ht="15.75" customHeight="1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9"/>
      <c r="N617" s="89"/>
      <c r="O617" s="89"/>
      <c r="P617" s="89"/>
      <c r="Q617" s="89"/>
      <c r="R617" s="89"/>
      <c r="S617" s="89"/>
    </row>
    <row r="618" spans="1:19" ht="15.75" customHeight="1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9"/>
      <c r="N618" s="89"/>
      <c r="O618" s="89"/>
      <c r="P618" s="89"/>
      <c r="Q618" s="89"/>
      <c r="R618" s="89"/>
      <c r="S618" s="89"/>
    </row>
    <row r="619" spans="1:19" ht="15.75" customHeight="1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9"/>
      <c r="N619" s="89"/>
      <c r="O619" s="89"/>
      <c r="P619" s="89"/>
      <c r="Q619" s="89"/>
      <c r="R619" s="89"/>
      <c r="S619" s="89"/>
    </row>
    <row r="620" spans="1:19" ht="15.75" customHeight="1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9"/>
      <c r="N620" s="89"/>
      <c r="O620" s="89"/>
      <c r="P620" s="89"/>
      <c r="Q620" s="89"/>
      <c r="R620" s="89"/>
      <c r="S620" s="89"/>
    </row>
    <row r="621" spans="1:19" ht="15.75" customHeight="1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9"/>
      <c r="N621" s="89"/>
      <c r="O621" s="89"/>
      <c r="P621" s="89"/>
      <c r="Q621" s="89"/>
      <c r="R621" s="89"/>
      <c r="S621" s="89"/>
    </row>
    <row r="622" spans="1:19" ht="15.75" customHeight="1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9"/>
      <c r="N622" s="89"/>
      <c r="O622" s="89"/>
      <c r="P622" s="89"/>
      <c r="Q622" s="89"/>
      <c r="R622" s="89"/>
      <c r="S622" s="89"/>
    </row>
    <row r="623" spans="1:19" ht="15.75" customHeight="1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9"/>
      <c r="N623" s="89"/>
      <c r="O623" s="89"/>
      <c r="P623" s="89"/>
      <c r="Q623" s="89"/>
      <c r="R623" s="89"/>
      <c r="S623" s="89"/>
    </row>
    <row r="624" spans="1:19" ht="15.75" customHeight="1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9"/>
      <c r="N624" s="89"/>
      <c r="O624" s="89"/>
      <c r="P624" s="89"/>
      <c r="Q624" s="89"/>
      <c r="R624" s="89"/>
      <c r="S624" s="89"/>
    </row>
    <row r="625" spans="1:19" ht="15.75" customHeight="1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9"/>
      <c r="N625" s="89"/>
      <c r="O625" s="89"/>
      <c r="P625" s="89"/>
      <c r="Q625" s="89"/>
      <c r="R625" s="89"/>
      <c r="S625" s="89"/>
    </row>
    <row r="626" spans="1:19" ht="15.75" customHeight="1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9"/>
      <c r="N626" s="89"/>
      <c r="O626" s="89"/>
      <c r="P626" s="89"/>
      <c r="Q626" s="89"/>
      <c r="R626" s="89"/>
      <c r="S626" s="89"/>
    </row>
    <row r="627" spans="1:19" ht="15.75" customHeight="1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9"/>
      <c r="N627" s="89"/>
      <c r="O627" s="89"/>
      <c r="P627" s="89"/>
      <c r="Q627" s="89"/>
      <c r="R627" s="89"/>
      <c r="S627" s="89"/>
    </row>
    <row r="628" spans="1:19" ht="15.75" customHeight="1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9"/>
      <c r="N628" s="89"/>
      <c r="O628" s="89"/>
      <c r="P628" s="89"/>
      <c r="Q628" s="89"/>
      <c r="R628" s="89"/>
      <c r="S628" s="89"/>
    </row>
    <row r="629" spans="1:19" ht="15.75" customHeight="1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9"/>
      <c r="N629" s="89"/>
      <c r="O629" s="89"/>
      <c r="P629" s="89"/>
      <c r="Q629" s="89"/>
      <c r="R629" s="89"/>
      <c r="S629" s="89"/>
    </row>
    <row r="630" spans="1:19" ht="15.75" customHeight="1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9"/>
      <c r="N630" s="89"/>
      <c r="O630" s="89"/>
      <c r="P630" s="89"/>
      <c r="Q630" s="89"/>
      <c r="R630" s="89"/>
      <c r="S630" s="89"/>
    </row>
    <row r="631" spans="1:19" ht="15.75" customHeight="1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9"/>
      <c r="N631" s="89"/>
      <c r="O631" s="89"/>
      <c r="P631" s="89"/>
      <c r="Q631" s="89"/>
      <c r="R631" s="89"/>
      <c r="S631" s="89"/>
    </row>
    <row r="632" spans="1:19" ht="15.75" customHeight="1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9"/>
      <c r="N632" s="89"/>
      <c r="O632" s="89"/>
      <c r="P632" s="89"/>
      <c r="Q632" s="89"/>
      <c r="R632" s="89"/>
      <c r="S632" s="89"/>
    </row>
    <row r="633" spans="1:19" ht="15.75" customHeight="1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9"/>
      <c r="N633" s="89"/>
      <c r="O633" s="89"/>
      <c r="P633" s="89"/>
      <c r="Q633" s="89"/>
      <c r="R633" s="89"/>
      <c r="S633" s="89"/>
    </row>
    <row r="634" spans="1:19" ht="15.75" customHeight="1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9"/>
      <c r="N634" s="89"/>
      <c r="O634" s="89"/>
      <c r="P634" s="89"/>
      <c r="Q634" s="89"/>
      <c r="R634" s="89"/>
      <c r="S634" s="89"/>
    </row>
    <row r="635" spans="1:19" ht="15.75" customHeight="1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9"/>
      <c r="N635" s="89"/>
      <c r="O635" s="89"/>
      <c r="P635" s="89"/>
      <c r="Q635" s="89"/>
      <c r="R635" s="89"/>
      <c r="S635" s="89"/>
    </row>
    <row r="636" spans="1:19" ht="15.75" customHeight="1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9"/>
      <c r="N636" s="89"/>
      <c r="O636" s="89"/>
      <c r="P636" s="89"/>
      <c r="Q636" s="89"/>
      <c r="R636" s="89"/>
      <c r="S636" s="89"/>
    </row>
    <row r="637" spans="1:19" ht="15.75" customHeight="1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9"/>
      <c r="N637" s="89"/>
      <c r="O637" s="89"/>
      <c r="P637" s="89"/>
      <c r="Q637" s="89"/>
      <c r="R637" s="89"/>
      <c r="S637" s="89"/>
    </row>
    <row r="638" spans="1:19" ht="15.75" customHeight="1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9"/>
      <c r="N638" s="89"/>
      <c r="O638" s="89"/>
      <c r="P638" s="89"/>
      <c r="Q638" s="89"/>
      <c r="R638" s="89"/>
      <c r="S638" s="89"/>
    </row>
    <row r="639" spans="1:19" ht="15.75" customHeight="1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9"/>
      <c r="N639" s="89"/>
      <c r="O639" s="89"/>
      <c r="P639" s="89"/>
      <c r="Q639" s="89"/>
      <c r="R639" s="89"/>
      <c r="S639" s="89"/>
    </row>
    <row r="640" spans="1:19" ht="15.75" customHeight="1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9"/>
      <c r="N640" s="89"/>
      <c r="O640" s="89"/>
      <c r="P640" s="89"/>
      <c r="Q640" s="89"/>
      <c r="R640" s="89"/>
      <c r="S640" s="89"/>
    </row>
    <row r="641" spans="1:19" ht="15.75" customHeight="1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9"/>
      <c r="N641" s="89"/>
      <c r="O641" s="89"/>
      <c r="P641" s="89"/>
      <c r="Q641" s="89"/>
      <c r="R641" s="89"/>
      <c r="S641" s="89"/>
    </row>
    <row r="642" spans="1:19" ht="15.75" customHeight="1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9"/>
      <c r="N642" s="89"/>
      <c r="O642" s="89"/>
      <c r="P642" s="89"/>
      <c r="Q642" s="89"/>
      <c r="R642" s="89"/>
      <c r="S642" s="89"/>
    </row>
    <row r="643" spans="1:19" ht="15.75" customHeight="1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9"/>
      <c r="N643" s="89"/>
      <c r="O643" s="89"/>
      <c r="P643" s="89"/>
      <c r="Q643" s="89"/>
      <c r="R643" s="89"/>
      <c r="S643" s="89"/>
    </row>
    <row r="644" spans="1:19" ht="15.75" customHeight="1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9"/>
      <c r="N644" s="89"/>
      <c r="O644" s="89"/>
      <c r="P644" s="89"/>
      <c r="Q644" s="89"/>
      <c r="R644" s="89"/>
      <c r="S644" s="89"/>
    </row>
    <row r="645" spans="1:19" ht="15.75" customHeight="1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9"/>
      <c r="N645" s="89"/>
      <c r="O645" s="89"/>
      <c r="P645" s="89"/>
      <c r="Q645" s="89"/>
      <c r="R645" s="89"/>
      <c r="S645" s="89"/>
    </row>
    <row r="646" spans="1:19" ht="15.75" customHeight="1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9"/>
      <c r="N646" s="89"/>
      <c r="O646" s="89"/>
      <c r="P646" s="89"/>
      <c r="Q646" s="89"/>
      <c r="R646" s="89"/>
      <c r="S646" s="89"/>
    </row>
    <row r="647" spans="1:19" ht="15.75" customHeight="1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9"/>
      <c r="N647" s="89"/>
      <c r="O647" s="89"/>
      <c r="P647" s="89"/>
      <c r="Q647" s="89"/>
      <c r="R647" s="89"/>
      <c r="S647" s="89"/>
    </row>
    <row r="648" spans="1:19" ht="15.75" customHeight="1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9"/>
      <c r="N648" s="89"/>
      <c r="O648" s="89"/>
      <c r="P648" s="89"/>
      <c r="Q648" s="89"/>
      <c r="R648" s="89"/>
      <c r="S648" s="89"/>
    </row>
    <row r="649" spans="1:19" ht="15.75" customHeight="1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9"/>
      <c r="N649" s="89"/>
      <c r="O649" s="89"/>
      <c r="P649" s="89"/>
      <c r="Q649" s="89"/>
      <c r="R649" s="89"/>
      <c r="S649" s="89"/>
    </row>
    <row r="650" spans="1:19" ht="15.75" customHeight="1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9"/>
      <c r="N650" s="89"/>
      <c r="O650" s="89"/>
      <c r="P650" s="89"/>
      <c r="Q650" s="89"/>
      <c r="R650" s="89"/>
      <c r="S650" s="89"/>
    </row>
    <row r="651" spans="1:19" ht="15.75" customHeight="1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9"/>
      <c r="N651" s="89"/>
      <c r="O651" s="89"/>
      <c r="P651" s="89"/>
      <c r="Q651" s="89"/>
      <c r="R651" s="89"/>
      <c r="S651" s="89"/>
    </row>
    <row r="652" spans="1:19" ht="15.75" customHeight="1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9"/>
      <c r="N652" s="89"/>
      <c r="O652" s="89"/>
      <c r="P652" s="89"/>
      <c r="Q652" s="89"/>
      <c r="R652" s="89"/>
      <c r="S652" s="89"/>
    </row>
    <row r="653" spans="1:19" ht="15.75" customHeight="1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9"/>
      <c r="N653" s="89"/>
      <c r="O653" s="89"/>
      <c r="P653" s="89"/>
      <c r="Q653" s="89"/>
      <c r="R653" s="89"/>
      <c r="S653" s="89"/>
    </row>
    <row r="654" spans="1:19" ht="15.75" customHeight="1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9"/>
      <c r="N654" s="89"/>
      <c r="O654" s="89"/>
      <c r="P654" s="89"/>
      <c r="Q654" s="89"/>
      <c r="R654" s="89"/>
      <c r="S654" s="89"/>
    </row>
    <row r="655" spans="1:19" ht="15.75" customHeight="1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9"/>
      <c r="N655" s="89"/>
      <c r="O655" s="89"/>
      <c r="P655" s="89"/>
      <c r="Q655" s="89"/>
      <c r="R655" s="89"/>
      <c r="S655" s="89"/>
    </row>
    <row r="656" spans="1:19" ht="15.75" customHeight="1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9"/>
      <c r="N656" s="89"/>
      <c r="O656" s="89"/>
      <c r="P656" s="89"/>
      <c r="Q656" s="89"/>
      <c r="R656" s="89"/>
      <c r="S656" s="89"/>
    </row>
    <row r="657" spans="1:19" ht="15.75" customHeight="1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9"/>
      <c r="N657" s="89"/>
      <c r="O657" s="89"/>
      <c r="P657" s="89"/>
      <c r="Q657" s="89"/>
      <c r="R657" s="89"/>
      <c r="S657" s="89"/>
    </row>
    <row r="658" spans="1:19" ht="15.75" customHeight="1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9"/>
      <c r="N658" s="89"/>
      <c r="O658" s="89"/>
      <c r="P658" s="89"/>
      <c r="Q658" s="89"/>
      <c r="R658" s="89"/>
      <c r="S658" s="89"/>
    </row>
    <row r="659" spans="1:19" ht="15.75" customHeight="1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9"/>
      <c r="N659" s="89"/>
      <c r="O659" s="89"/>
      <c r="P659" s="89"/>
      <c r="Q659" s="89"/>
      <c r="R659" s="89"/>
      <c r="S659" s="89"/>
    </row>
    <row r="660" spans="1:19" ht="15.75" customHeight="1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9"/>
      <c r="N660" s="89"/>
      <c r="O660" s="89"/>
      <c r="P660" s="89"/>
      <c r="Q660" s="89"/>
      <c r="R660" s="89"/>
      <c r="S660" s="89"/>
    </row>
    <row r="661" spans="1:19" ht="15.75" customHeight="1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9"/>
      <c r="N661" s="89"/>
      <c r="O661" s="89"/>
      <c r="P661" s="89"/>
      <c r="Q661" s="89"/>
      <c r="R661" s="89"/>
      <c r="S661" s="89"/>
    </row>
    <row r="662" spans="1:19" ht="15.75" customHeight="1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9"/>
      <c r="N662" s="89"/>
      <c r="O662" s="89"/>
      <c r="P662" s="89"/>
      <c r="Q662" s="89"/>
      <c r="R662" s="89"/>
      <c r="S662" s="89"/>
    </row>
    <row r="663" spans="1:19" ht="15.75" customHeight="1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9"/>
      <c r="N663" s="89"/>
      <c r="O663" s="89"/>
      <c r="P663" s="89"/>
      <c r="Q663" s="89"/>
      <c r="R663" s="89"/>
      <c r="S663" s="89"/>
    </row>
    <row r="664" spans="1:19" ht="15.75" customHeight="1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9"/>
      <c r="N664" s="89"/>
      <c r="O664" s="89"/>
      <c r="P664" s="89"/>
      <c r="Q664" s="89"/>
      <c r="R664" s="89"/>
      <c r="S664" s="89"/>
    </row>
    <row r="665" spans="1:19" ht="15.75" customHeight="1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9"/>
      <c r="N665" s="89"/>
      <c r="O665" s="89"/>
      <c r="P665" s="89"/>
      <c r="Q665" s="89"/>
      <c r="R665" s="89"/>
      <c r="S665" s="89"/>
    </row>
    <row r="666" spans="1:19" ht="15.75" customHeight="1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9"/>
      <c r="N666" s="89"/>
      <c r="O666" s="89"/>
      <c r="P666" s="89"/>
      <c r="Q666" s="89"/>
      <c r="R666" s="89"/>
      <c r="S666" s="89"/>
    </row>
    <row r="667" spans="1:19" ht="15.75" customHeight="1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9"/>
      <c r="N667" s="89"/>
      <c r="O667" s="89"/>
      <c r="P667" s="89"/>
      <c r="Q667" s="89"/>
      <c r="R667" s="89"/>
      <c r="S667" s="89"/>
    </row>
    <row r="668" spans="1:19" ht="15.75" customHeight="1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9"/>
      <c r="N668" s="89"/>
      <c r="O668" s="89"/>
      <c r="P668" s="89"/>
      <c r="Q668" s="89"/>
      <c r="R668" s="89"/>
      <c r="S668" s="89"/>
    </row>
    <row r="669" spans="1:19" ht="15.75" customHeight="1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9"/>
      <c r="N669" s="89"/>
      <c r="O669" s="89"/>
      <c r="P669" s="89"/>
      <c r="Q669" s="89"/>
      <c r="R669" s="89"/>
      <c r="S669" s="89"/>
    </row>
    <row r="670" spans="1:19" ht="15.75" customHeight="1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9"/>
      <c r="N670" s="89"/>
      <c r="O670" s="89"/>
      <c r="P670" s="89"/>
      <c r="Q670" s="89"/>
      <c r="R670" s="89"/>
      <c r="S670" s="89"/>
    </row>
    <row r="671" spans="1:19" ht="15.75" customHeight="1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9"/>
      <c r="N671" s="89"/>
      <c r="O671" s="89"/>
      <c r="P671" s="89"/>
      <c r="Q671" s="89"/>
      <c r="R671" s="89"/>
      <c r="S671" s="89"/>
    </row>
    <row r="672" spans="1:19" ht="15.75" customHeight="1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9"/>
      <c r="N672" s="89"/>
      <c r="O672" s="89"/>
      <c r="P672" s="89"/>
      <c r="Q672" s="89"/>
      <c r="R672" s="89"/>
      <c r="S672" s="89"/>
    </row>
    <row r="673" spans="1:19" ht="15.75" customHeight="1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9"/>
      <c r="N673" s="89"/>
      <c r="O673" s="89"/>
      <c r="P673" s="89"/>
      <c r="Q673" s="89"/>
      <c r="R673" s="89"/>
      <c r="S673" s="89"/>
    </row>
    <row r="674" spans="1:19" ht="15.75" customHeight="1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9"/>
      <c r="N674" s="89"/>
      <c r="O674" s="89"/>
      <c r="P674" s="89"/>
      <c r="Q674" s="89"/>
      <c r="R674" s="89"/>
      <c r="S674" s="89"/>
    </row>
    <row r="675" spans="1:19" ht="15.75" customHeight="1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9"/>
      <c r="N675" s="89"/>
      <c r="O675" s="89"/>
      <c r="P675" s="89"/>
      <c r="Q675" s="89"/>
      <c r="R675" s="89"/>
      <c r="S675" s="89"/>
    </row>
    <row r="676" spans="1:19" ht="15.75" customHeight="1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9"/>
      <c r="N676" s="89"/>
      <c r="O676" s="89"/>
      <c r="P676" s="89"/>
      <c r="Q676" s="89"/>
      <c r="R676" s="89"/>
      <c r="S676" s="89"/>
    </row>
    <row r="677" spans="1:19" ht="15.75" customHeight="1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9"/>
      <c r="N677" s="89"/>
      <c r="O677" s="89"/>
      <c r="P677" s="89"/>
      <c r="Q677" s="89"/>
      <c r="R677" s="89"/>
      <c r="S677" s="89"/>
    </row>
    <row r="678" spans="1:19" ht="15.75" customHeight="1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9"/>
      <c r="N678" s="89"/>
      <c r="O678" s="89"/>
      <c r="P678" s="89"/>
      <c r="Q678" s="89"/>
      <c r="R678" s="89"/>
      <c r="S678" s="89"/>
    </row>
    <row r="679" spans="1:19" ht="15.75" customHeight="1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9"/>
      <c r="N679" s="89"/>
      <c r="O679" s="89"/>
      <c r="P679" s="89"/>
      <c r="Q679" s="89"/>
      <c r="R679" s="89"/>
      <c r="S679" s="89"/>
    </row>
    <row r="680" spans="1:19" ht="15.75" customHeight="1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9"/>
      <c r="N680" s="89"/>
      <c r="O680" s="89"/>
      <c r="P680" s="89"/>
      <c r="Q680" s="89"/>
      <c r="R680" s="89"/>
      <c r="S680" s="89"/>
    </row>
    <row r="681" spans="1:19" ht="15.75" customHeight="1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9"/>
      <c r="N681" s="89"/>
      <c r="O681" s="89"/>
      <c r="P681" s="89"/>
      <c r="Q681" s="89"/>
      <c r="R681" s="89"/>
      <c r="S681" s="89"/>
    </row>
    <row r="682" spans="1:19" ht="15.75" customHeight="1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9"/>
      <c r="N682" s="89"/>
      <c r="O682" s="89"/>
      <c r="P682" s="89"/>
      <c r="Q682" s="89"/>
      <c r="R682" s="89"/>
      <c r="S682" s="89"/>
    </row>
    <row r="683" spans="1:19" ht="15.75" customHeight="1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9"/>
      <c r="N683" s="89"/>
      <c r="O683" s="89"/>
      <c r="P683" s="89"/>
      <c r="Q683" s="89"/>
      <c r="R683" s="89"/>
      <c r="S683" s="89"/>
    </row>
    <row r="684" spans="1:19" ht="15.75" customHeight="1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9"/>
      <c r="N684" s="89"/>
      <c r="O684" s="89"/>
      <c r="P684" s="89"/>
      <c r="Q684" s="89"/>
      <c r="R684" s="89"/>
      <c r="S684" s="89"/>
    </row>
    <row r="685" spans="1:19" ht="15.75" customHeight="1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9"/>
      <c r="N685" s="89"/>
      <c r="O685" s="89"/>
      <c r="P685" s="89"/>
      <c r="Q685" s="89"/>
      <c r="R685" s="89"/>
      <c r="S685" s="89"/>
    </row>
    <row r="686" spans="1:19" ht="15.75" customHeight="1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9"/>
      <c r="N686" s="89"/>
      <c r="O686" s="89"/>
      <c r="P686" s="89"/>
      <c r="Q686" s="89"/>
      <c r="R686" s="89"/>
      <c r="S686" s="89"/>
    </row>
    <row r="687" spans="1:19" ht="15.75" customHeight="1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9"/>
      <c r="N687" s="89"/>
      <c r="O687" s="89"/>
      <c r="P687" s="89"/>
      <c r="Q687" s="89"/>
      <c r="R687" s="89"/>
      <c r="S687" s="89"/>
    </row>
    <row r="688" spans="1:19" ht="15.75" customHeight="1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9"/>
      <c r="N688" s="89"/>
      <c r="O688" s="89"/>
      <c r="P688" s="89"/>
      <c r="Q688" s="89"/>
      <c r="R688" s="89"/>
      <c r="S688" s="89"/>
    </row>
    <row r="689" spans="1:19" ht="15.75" customHeight="1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9"/>
      <c r="N689" s="89"/>
      <c r="O689" s="89"/>
      <c r="P689" s="89"/>
      <c r="Q689" s="89"/>
      <c r="R689" s="89"/>
      <c r="S689" s="89"/>
    </row>
    <row r="690" spans="1:19" ht="15.75" customHeight="1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9"/>
      <c r="N690" s="89"/>
      <c r="O690" s="89"/>
      <c r="P690" s="89"/>
      <c r="Q690" s="89"/>
      <c r="R690" s="89"/>
      <c r="S690" s="89"/>
    </row>
    <row r="691" spans="1:19" ht="15.75" customHeight="1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9"/>
      <c r="N691" s="89"/>
      <c r="O691" s="89"/>
      <c r="P691" s="89"/>
      <c r="Q691" s="89"/>
      <c r="R691" s="89"/>
      <c r="S691" s="89"/>
    </row>
    <row r="692" spans="1:19" ht="15.75" customHeight="1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9"/>
      <c r="N692" s="89"/>
      <c r="O692" s="89"/>
      <c r="P692" s="89"/>
      <c r="Q692" s="89"/>
      <c r="R692" s="89"/>
      <c r="S692" s="89"/>
    </row>
    <row r="693" spans="1:19" ht="15.75" customHeight="1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9"/>
      <c r="N693" s="89"/>
      <c r="O693" s="89"/>
      <c r="P693" s="89"/>
      <c r="Q693" s="89"/>
      <c r="R693" s="89"/>
      <c r="S693" s="89"/>
    </row>
    <row r="694" spans="1:19" ht="15.75" customHeight="1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9"/>
      <c r="N694" s="89"/>
      <c r="O694" s="89"/>
      <c r="P694" s="89"/>
      <c r="Q694" s="89"/>
      <c r="R694" s="89"/>
      <c r="S694" s="89"/>
    </row>
    <row r="695" spans="1:19" ht="15.75" customHeight="1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9"/>
      <c r="N695" s="89"/>
      <c r="O695" s="89"/>
      <c r="P695" s="89"/>
      <c r="Q695" s="89"/>
      <c r="R695" s="89"/>
      <c r="S695" s="89"/>
    </row>
    <row r="696" spans="1:19" ht="15.75" customHeight="1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9"/>
      <c r="N696" s="89"/>
      <c r="O696" s="89"/>
      <c r="P696" s="89"/>
      <c r="Q696" s="89"/>
      <c r="R696" s="89"/>
      <c r="S696" s="89"/>
    </row>
    <row r="697" spans="1:19" ht="15.75" customHeight="1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9"/>
      <c r="N697" s="89"/>
      <c r="O697" s="89"/>
      <c r="P697" s="89"/>
      <c r="Q697" s="89"/>
      <c r="R697" s="89"/>
      <c r="S697" s="89"/>
    </row>
    <row r="698" spans="1:19" ht="15.75" customHeight="1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9"/>
      <c r="N698" s="89"/>
      <c r="O698" s="89"/>
      <c r="P698" s="89"/>
      <c r="Q698" s="89"/>
      <c r="R698" s="89"/>
      <c r="S698" s="89"/>
    </row>
    <row r="699" spans="1:19" ht="15.75" customHeight="1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9"/>
      <c r="N699" s="89"/>
      <c r="O699" s="89"/>
      <c r="P699" s="89"/>
      <c r="Q699" s="89"/>
      <c r="R699" s="89"/>
      <c r="S699" s="89"/>
    </row>
    <row r="700" spans="1:19" ht="15.75" customHeight="1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9"/>
      <c r="N700" s="89"/>
      <c r="O700" s="89"/>
      <c r="P700" s="89"/>
      <c r="Q700" s="89"/>
      <c r="R700" s="89"/>
      <c r="S700" s="89"/>
    </row>
    <row r="701" spans="1:19" ht="15.75" customHeight="1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9"/>
      <c r="N701" s="89"/>
      <c r="O701" s="89"/>
      <c r="P701" s="89"/>
      <c r="Q701" s="89"/>
      <c r="R701" s="89"/>
      <c r="S701" s="89"/>
    </row>
    <row r="702" spans="1:19" ht="15.75" customHeight="1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9"/>
      <c r="N702" s="89"/>
      <c r="O702" s="89"/>
      <c r="P702" s="89"/>
      <c r="Q702" s="89"/>
      <c r="R702" s="89"/>
      <c r="S702" s="89"/>
    </row>
    <row r="703" spans="1:19" ht="15.75" customHeight="1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9"/>
      <c r="N703" s="89"/>
      <c r="O703" s="89"/>
      <c r="P703" s="89"/>
      <c r="Q703" s="89"/>
      <c r="R703" s="89"/>
      <c r="S703" s="89"/>
    </row>
    <row r="704" spans="1:19" ht="15.75" customHeight="1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9"/>
      <c r="N704" s="89"/>
      <c r="O704" s="89"/>
      <c r="P704" s="89"/>
      <c r="Q704" s="89"/>
      <c r="R704" s="89"/>
      <c r="S704" s="89"/>
    </row>
    <row r="705" spans="1:19" ht="15.75" customHeight="1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9"/>
      <c r="N705" s="89"/>
      <c r="O705" s="89"/>
      <c r="P705" s="89"/>
      <c r="Q705" s="89"/>
      <c r="R705" s="89"/>
      <c r="S705" s="89"/>
    </row>
    <row r="706" spans="1:19" ht="15.75" customHeight="1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9"/>
      <c r="N706" s="89"/>
      <c r="O706" s="89"/>
      <c r="P706" s="89"/>
      <c r="Q706" s="89"/>
      <c r="R706" s="89"/>
      <c r="S706" s="89"/>
    </row>
    <row r="707" spans="1:19" ht="15.75" customHeight="1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9"/>
      <c r="N707" s="89"/>
      <c r="O707" s="89"/>
      <c r="P707" s="89"/>
      <c r="Q707" s="89"/>
      <c r="R707" s="89"/>
      <c r="S707" s="89"/>
    </row>
    <row r="708" spans="1:19" ht="15.75" customHeight="1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9"/>
      <c r="N708" s="89"/>
      <c r="O708" s="89"/>
      <c r="P708" s="89"/>
      <c r="Q708" s="89"/>
      <c r="R708" s="89"/>
      <c r="S708" s="89"/>
    </row>
    <row r="709" spans="1:19" ht="15.75" customHeight="1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9"/>
      <c r="N709" s="89"/>
      <c r="O709" s="89"/>
      <c r="P709" s="89"/>
      <c r="Q709" s="89"/>
      <c r="R709" s="89"/>
      <c r="S709" s="89"/>
    </row>
    <row r="710" spans="1:19" ht="15.75" customHeight="1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9"/>
      <c r="N710" s="89"/>
      <c r="O710" s="89"/>
      <c r="P710" s="89"/>
      <c r="Q710" s="89"/>
      <c r="R710" s="89"/>
      <c r="S710" s="89"/>
    </row>
    <row r="711" spans="1:19" ht="15.75" customHeight="1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9"/>
      <c r="N711" s="89"/>
      <c r="O711" s="89"/>
      <c r="P711" s="89"/>
      <c r="Q711" s="89"/>
      <c r="R711" s="89"/>
      <c r="S711" s="89"/>
    </row>
    <row r="712" spans="1:19" ht="15.75" customHeight="1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9"/>
      <c r="N712" s="89"/>
      <c r="O712" s="89"/>
      <c r="P712" s="89"/>
      <c r="Q712" s="89"/>
      <c r="R712" s="89"/>
      <c r="S712" s="89"/>
    </row>
    <row r="713" spans="1:19" ht="15.75" customHeight="1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9"/>
      <c r="N713" s="89"/>
      <c r="O713" s="89"/>
      <c r="P713" s="89"/>
      <c r="Q713" s="89"/>
      <c r="R713" s="89"/>
      <c r="S713" s="89"/>
    </row>
    <row r="714" spans="1:19" ht="15.75" customHeight="1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9"/>
      <c r="N714" s="89"/>
      <c r="O714" s="89"/>
      <c r="P714" s="89"/>
      <c r="Q714" s="89"/>
      <c r="R714" s="89"/>
      <c r="S714" s="89"/>
    </row>
    <row r="715" spans="1:19" ht="15.75" customHeight="1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9"/>
      <c r="N715" s="89"/>
      <c r="O715" s="89"/>
      <c r="P715" s="89"/>
      <c r="Q715" s="89"/>
      <c r="R715" s="89"/>
      <c r="S715" s="89"/>
    </row>
    <row r="716" spans="1:19" ht="15.75" customHeight="1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9"/>
      <c r="N716" s="89"/>
      <c r="O716" s="89"/>
      <c r="P716" s="89"/>
      <c r="Q716" s="89"/>
      <c r="R716" s="89"/>
      <c r="S716" s="89"/>
    </row>
    <row r="717" spans="1:19" ht="15.75" customHeight="1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9"/>
      <c r="N717" s="89"/>
      <c r="O717" s="89"/>
      <c r="P717" s="89"/>
      <c r="Q717" s="89"/>
      <c r="R717" s="89"/>
      <c r="S717" s="89"/>
    </row>
    <row r="718" spans="1:19" ht="15.75" customHeight="1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9"/>
      <c r="N718" s="89"/>
      <c r="O718" s="89"/>
      <c r="P718" s="89"/>
      <c r="Q718" s="89"/>
      <c r="R718" s="89"/>
      <c r="S718" s="89"/>
    </row>
    <row r="719" spans="1:19" ht="15.75" customHeight="1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9"/>
      <c r="N719" s="89"/>
      <c r="O719" s="89"/>
      <c r="P719" s="89"/>
      <c r="Q719" s="89"/>
      <c r="R719" s="89"/>
      <c r="S719" s="89"/>
    </row>
    <row r="720" spans="1:19" ht="15.75" customHeight="1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9"/>
      <c r="N720" s="89"/>
      <c r="O720" s="89"/>
      <c r="P720" s="89"/>
      <c r="Q720" s="89"/>
      <c r="R720" s="89"/>
      <c r="S720" s="89"/>
    </row>
    <row r="721" spans="1:19" ht="15.75" customHeight="1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9"/>
      <c r="N721" s="89"/>
      <c r="O721" s="89"/>
      <c r="P721" s="89"/>
      <c r="Q721" s="89"/>
      <c r="R721" s="89"/>
      <c r="S721" s="89"/>
    </row>
    <row r="722" spans="1:19" ht="15.75" customHeight="1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9"/>
      <c r="N722" s="89"/>
      <c r="O722" s="89"/>
      <c r="P722" s="89"/>
      <c r="Q722" s="89"/>
      <c r="R722" s="89"/>
      <c r="S722" s="89"/>
    </row>
    <row r="723" spans="1:19" ht="15.75" customHeight="1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9"/>
      <c r="N723" s="89"/>
      <c r="O723" s="89"/>
      <c r="P723" s="89"/>
      <c r="Q723" s="89"/>
      <c r="R723" s="89"/>
      <c r="S723" s="89"/>
    </row>
    <row r="724" spans="1:19" ht="15.75" customHeight="1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9"/>
      <c r="N724" s="89"/>
      <c r="O724" s="89"/>
      <c r="P724" s="89"/>
      <c r="Q724" s="89"/>
      <c r="R724" s="89"/>
      <c r="S724" s="89"/>
    </row>
    <row r="725" spans="1:19" ht="15.75" customHeight="1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9"/>
      <c r="N725" s="89"/>
      <c r="O725" s="89"/>
      <c r="P725" s="89"/>
      <c r="Q725" s="89"/>
      <c r="R725" s="89"/>
      <c r="S725" s="89"/>
    </row>
    <row r="726" spans="1:19" ht="15.75" customHeight="1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9"/>
      <c r="N726" s="89"/>
      <c r="O726" s="89"/>
      <c r="P726" s="89"/>
      <c r="Q726" s="89"/>
      <c r="R726" s="89"/>
      <c r="S726" s="89"/>
    </row>
    <row r="727" spans="1:19" ht="15.75" customHeight="1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9"/>
      <c r="N727" s="89"/>
      <c r="O727" s="89"/>
      <c r="P727" s="89"/>
      <c r="Q727" s="89"/>
      <c r="R727" s="89"/>
      <c r="S727" s="89"/>
    </row>
    <row r="728" spans="1:19" ht="15.75" customHeight="1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9"/>
      <c r="N728" s="89"/>
      <c r="O728" s="89"/>
      <c r="P728" s="89"/>
      <c r="Q728" s="89"/>
      <c r="R728" s="89"/>
      <c r="S728" s="89"/>
    </row>
    <row r="729" spans="1:19" ht="15.75" customHeight="1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9"/>
      <c r="N729" s="89"/>
      <c r="O729" s="89"/>
      <c r="P729" s="89"/>
      <c r="Q729" s="89"/>
      <c r="R729" s="89"/>
      <c r="S729" s="89"/>
    </row>
    <row r="730" spans="1:19" ht="15.75" customHeight="1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9"/>
      <c r="N730" s="89"/>
      <c r="O730" s="89"/>
      <c r="P730" s="89"/>
      <c r="Q730" s="89"/>
      <c r="R730" s="89"/>
      <c r="S730" s="89"/>
    </row>
    <row r="731" spans="1:19" ht="15.75" customHeight="1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9"/>
      <c r="N731" s="89"/>
      <c r="O731" s="89"/>
      <c r="P731" s="89"/>
      <c r="Q731" s="89"/>
      <c r="R731" s="89"/>
      <c r="S731" s="89"/>
    </row>
    <row r="732" spans="1:19" ht="15.75" customHeight="1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9"/>
      <c r="N732" s="89"/>
      <c r="O732" s="89"/>
      <c r="P732" s="89"/>
      <c r="Q732" s="89"/>
      <c r="R732" s="89"/>
      <c r="S732" s="89"/>
    </row>
    <row r="733" spans="1:19" ht="15.75" customHeight="1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9"/>
      <c r="N733" s="89"/>
      <c r="O733" s="89"/>
      <c r="P733" s="89"/>
      <c r="Q733" s="89"/>
      <c r="R733" s="89"/>
      <c r="S733" s="89"/>
    </row>
    <row r="734" spans="1:19" ht="15.75" customHeight="1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9"/>
      <c r="N734" s="89"/>
      <c r="O734" s="89"/>
      <c r="P734" s="89"/>
      <c r="Q734" s="89"/>
      <c r="R734" s="89"/>
      <c r="S734" s="89"/>
    </row>
    <row r="735" spans="1:19" ht="15.75" customHeight="1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9"/>
      <c r="N735" s="89"/>
      <c r="O735" s="89"/>
      <c r="P735" s="89"/>
      <c r="Q735" s="89"/>
      <c r="R735" s="89"/>
      <c r="S735" s="89"/>
    </row>
    <row r="736" spans="1:19" ht="15.75" customHeight="1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9"/>
      <c r="N736" s="89"/>
      <c r="O736" s="89"/>
      <c r="P736" s="89"/>
      <c r="Q736" s="89"/>
      <c r="R736" s="89"/>
      <c r="S736" s="89"/>
    </row>
    <row r="737" spans="1:19" ht="15.75" customHeight="1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9"/>
      <c r="N737" s="89"/>
      <c r="O737" s="89"/>
      <c r="P737" s="89"/>
      <c r="Q737" s="89"/>
      <c r="R737" s="89"/>
      <c r="S737" s="89"/>
    </row>
    <row r="738" spans="1:19" ht="15.75" customHeight="1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9"/>
      <c r="N738" s="89"/>
      <c r="O738" s="89"/>
      <c r="P738" s="89"/>
      <c r="Q738" s="89"/>
      <c r="R738" s="89"/>
      <c r="S738" s="89"/>
    </row>
    <row r="739" spans="1:19" ht="15.75" customHeight="1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9"/>
      <c r="N739" s="89"/>
      <c r="O739" s="89"/>
      <c r="P739" s="89"/>
      <c r="Q739" s="89"/>
      <c r="R739" s="89"/>
      <c r="S739" s="89"/>
    </row>
    <row r="740" spans="1:19" ht="15.75" customHeight="1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9"/>
      <c r="N740" s="89"/>
      <c r="O740" s="89"/>
      <c r="P740" s="89"/>
      <c r="Q740" s="89"/>
      <c r="R740" s="89"/>
      <c r="S740" s="89"/>
    </row>
    <row r="741" spans="1:19" ht="15.75" customHeight="1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9"/>
      <c r="N741" s="89"/>
      <c r="O741" s="89"/>
      <c r="P741" s="89"/>
      <c r="Q741" s="89"/>
      <c r="R741" s="89"/>
      <c r="S741" s="89"/>
    </row>
    <row r="742" spans="1:19" ht="15.75" customHeight="1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9"/>
      <c r="N742" s="89"/>
      <c r="O742" s="89"/>
      <c r="P742" s="89"/>
      <c r="Q742" s="89"/>
      <c r="R742" s="89"/>
      <c r="S742" s="89"/>
    </row>
    <row r="743" spans="1:19" ht="15.75" customHeight="1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9"/>
      <c r="N743" s="89"/>
      <c r="O743" s="89"/>
      <c r="P743" s="89"/>
      <c r="Q743" s="89"/>
      <c r="R743" s="89"/>
      <c r="S743" s="89"/>
    </row>
    <row r="744" spans="1:19" ht="15.75" customHeight="1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9"/>
      <c r="N744" s="89"/>
      <c r="O744" s="89"/>
      <c r="P744" s="89"/>
      <c r="Q744" s="89"/>
      <c r="R744" s="89"/>
      <c r="S744" s="89"/>
    </row>
    <row r="745" spans="1:19" ht="15.75" customHeight="1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9"/>
      <c r="N745" s="89"/>
      <c r="O745" s="89"/>
      <c r="P745" s="89"/>
      <c r="Q745" s="89"/>
      <c r="R745" s="89"/>
      <c r="S745" s="89"/>
    </row>
    <row r="746" spans="1:19" ht="15.75" customHeight="1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9"/>
      <c r="N746" s="89"/>
      <c r="O746" s="89"/>
      <c r="P746" s="89"/>
      <c r="Q746" s="89"/>
      <c r="R746" s="89"/>
      <c r="S746" s="89"/>
    </row>
    <row r="747" spans="1:19" ht="15.75" customHeight="1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9"/>
      <c r="N747" s="89"/>
      <c r="O747" s="89"/>
      <c r="P747" s="89"/>
      <c r="Q747" s="89"/>
      <c r="R747" s="89"/>
      <c r="S747" s="89"/>
    </row>
    <row r="748" spans="1:19" ht="15.75" customHeight="1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9"/>
      <c r="N748" s="89"/>
      <c r="O748" s="89"/>
      <c r="P748" s="89"/>
      <c r="Q748" s="89"/>
      <c r="R748" s="89"/>
      <c r="S748" s="89"/>
    </row>
    <row r="749" spans="1:19" ht="15.75" customHeight="1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9"/>
      <c r="N749" s="89"/>
      <c r="O749" s="89"/>
      <c r="P749" s="89"/>
      <c r="Q749" s="89"/>
      <c r="R749" s="89"/>
      <c r="S749" s="89"/>
    </row>
    <row r="750" spans="1:19" ht="15.75" customHeight="1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9"/>
      <c r="N750" s="89"/>
      <c r="O750" s="89"/>
      <c r="P750" s="89"/>
      <c r="Q750" s="89"/>
      <c r="R750" s="89"/>
      <c r="S750" s="89"/>
    </row>
    <row r="751" spans="1:19" ht="15.75" customHeight="1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9"/>
      <c r="N751" s="89"/>
      <c r="O751" s="89"/>
      <c r="P751" s="89"/>
      <c r="Q751" s="89"/>
      <c r="R751" s="89"/>
      <c r="S751" s="89"/>
    </row>
    <row r="752" spans="1:19" ht="15.75" customHeight="1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9"/>
      <c r="N752" s="89"/>
      <c r="O752" s="89"/>
      <c r="P752" s="89"/>
      <c r="Q752" s="89"/>
      <c r="R752" s="89"/>
      <c r="S752" s="89"/>
    </row>
    <row r="753" spans="1:19" ht="15.75" customHeight="1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9"/>
      <c r="N753" s="89"/>
      <c r="O753" s="89"/>
      <c r="P753" s="89"/>
      <c r="Q753" s="89"/>
      <c r="R753" s="89"/>
      <c r="S753" s="89"/>
    </row>
    <row r="754" spans="1:19" ht="15.75" customHeight="1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9"/>
      <c r="N754" s="89"/>
      <c r="O754" s="89"/>
      <c r="P754" s="89"/>
      <c r="Q754" s="89"/>
      <c r="R754" s="89"/>
      <c r="S754" s="89"/>
    </row>
    <row r="755" spans="1:19" ht="15.75" customHeight="1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9"/>
      <c r="N755" s="89"/>
      <c r="O755" s="89"/>
      <c r="P755" s="89"/>
      <c r="Q755" s="89"/>
      <c r="R755" s="89"/>
      <c r="S755" s="89"/>
    </row>
    <row r="756" spans="1:19" ht="15.75" customHeight="1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9"/>
      <c r="N756" s="89"/>
      <c r="O756" s="89"/>
      <c r="P756" s="89"/>
      <c r="Q756" s="89"/>
      <c r="R756" s="89"/>
      <c r="S756" s="89"/>
    </row>
    <row r="757" spans="1:19" ht="15.75" customHeight="1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9"/>
      <c r="N757" s="89"/>
      <c r="O757" s="89"/>
      <c r="P757" s="89"/>
      <c r="Q757" s="89"/>
      <c r="R757" s="89"/>
      <c r="S757" s="89"/>
    </row>
    <row r="758" spans="1:19" ht="15.75" customHeight="1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9"/>
      <c r="N758" s="89"/>
      <c r="O758" s="89"/>
      <c r="P758" s="89"/>
      <c r="Q758" s="89"/>
      <c r="R758" s="89"/>
      <c r="S758" s="89"/>
    </row>
    <row r="759" spans="1:19" ht="15.75" customHeight="1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9"/>
      <c r="N759" s="89"/>
      <c r="O759" s="89"/>
      <c r="P759" s="89"/>
      <c r="Q759" s="89"/>
      <c r="R759" s="89"/>
      <c r="S759" s="89"/>
    </row>
    <row r="760" spans="1:19" ht="15.75" customHeight="1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9"/>
      <c r="N760" s="89"/>
      <c r="O760" s="89"/>
      <c r="P760" s="89"/>
      <c r="Q760" s="89"/>
      <c r="R760" s="89"/>
      <c r="S760" s="89"/>
    </row>
    <row r="761" spans="1:19" ht="15.75" customHeight="1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9"/>
      <c r="N761" s="89"/>
      <c r="O761" s="89"/>
      <c r="P761" s="89"/>
      <c r="Q761" s="89"/>
      <c r="R761" s="89"/>
      <c r="S761" s="89"/>
    </row>
    <row r="762" spans="1:19" ht="15.75" customHeight="1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9"/>
      <c r="N762" s="89"/>
      <c r="O762" s="89"/>
      <c r="P762" s="89"/>
      <c r="Q762" s="89"/>
      <c r="R762" s="89"/>
      <c r="S762" s="89"/>
    </row>
    <row r="763" spans="1:19" ht="15.75" customHeight="1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9"/>
      <c r="N763" s="89"/>
      <c r="O763" s="89"/>
      <c r="P763" s="89"/>
      <c r="Q763" s="89"/>
      <c r="R763" s="89"/>
      <c r="S763" s="89"/>
    </row>
    <row r="764" spans="1:19" ht="15.75" customHeight="1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9"/>
      <c r="N764" s="89"/>
      <c r="O764" s="89"/>
      <c r="P764" s="89"/>
      <c r="Q764" s="89"/>
      <c r="R764" s="89"/>
      <c r="S764" s="89"/>
    </row>
    <row r="765" spans="1:19" ht="15.75" customHeight="1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9"/>
      <c r="N765" s="89"/>
      <c r="O765" s="89"/>
      <c r="P765" s="89"/>
      <c r="Q765" s="89"/>
      <c r="R765" s="89"/>
      <c r="S765" s="89"/>
    </row>
    <row r="766" spans="1:19" ht="15.75" customHeight="1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9"/>
      <c r="N766" s="89"/>
      <c r="O766" s="89"/>
      <c r="P766" s="89"/>
      <c r="Q766" s="89"/>
      <c r="R766" s="89"/>
      <c r="S766" s="89"/>
    </row>
    <row r="767" spans="1:19" ht="15.75" customHeight="1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9"/>
      <c r="N767" s="89"/>
      <c r="O767" s="89"/>
      <c r="P767" s="89"/>
      <c r="Q767" s="89"/>
      <c r="R767" s="89"/>
      <c r="S767" s="89"/>
    </row>
    <row r="768" spans="1:19" ht="15.75" customHeight="1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9"/>
      <c r="N768" s="89"/>
      <c r="O768" s="89"/>
      <c r="P768" s="89"/>
      <c r="Q768" s="89"/>
      <c r="R768" s="89"/>
      <c r="S768" s="89"/>
    </row>
    <row r="769" spans="1:19" ht="15.75" customHeight="1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9"/>
      <c r="N769" s="89"/>
      <c r="O769" s="89"/>
      <c r="P769" s="89"/>
      <c r="Q769" s="89"/>
      <c r="R769" s="89"/>
      <c r="S769" s="89"/>
    </row>
    <row r="770" spans="1:19" ht="15.75" customHeight="1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9"/>
      <c r="N770" s="89"/>
      <c r="O770" s="89"/>
      <c r="P770" s="89"/>
      <c r="Q770" s="89"/>
      <c r="R770" s="89"/>
      <c r="S770" s="89"/>
    </row>
    <row r="771" spans="1:19" ht="15.75" customHeight="1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9"/>
      <c r="N771" s="89"/>
      <c r="O771" s="89"/>
      <c r="P771" s="89"/>
      <c r="Q771" s="89"/>
      <c r="R771" s="89"/>
      <c r="S771" s="89"/>
    </row>
    <row r="772" spans="1:19" ht="15.75" customHeight="1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9"/>
      <c r="N772" s="89"/>
      <c r="O772" s="89"/>
      <c r="P772" s="89"/>
      <c r="Q772" s="89"/>
      <c r="R772" s="89"/>
      <c r="S772" s="89"/>
    </row>
    <row r="773" spans="1:19" ht="15.75" customHeight="1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9"/>
      <c r="N773" s="89"/>
      <c r="O773" s="89"/>
      <c r="P773" s="89"/>
      <c r="Q773" s="89"/>
      <c r="R773" s="89"/>
      <c r="S773" s="89"/>
    </row>
    <row r="774" spans="1:19" ht="15.75" customHeight="1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9"/>
      <c r="N774" s="89"/>
      <c r="O774" s="89"/>
      <c r="P774" s="89"/>
      <c r="Q774" s="89"/>
      <c r="R774" s="89"/>
      <c r="S774" s="89"/>
    </row>
    <row r="775" spans="1:19" ht="15.75" customHeight="1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9"/>
      <c r="N775" s="89"/>
      <c r="O775" s="89"/>
      <c r="P775" s="89"/>
      <c r="Q775" s="89"/>
      <c r="R775" s="89"/>
      <c r="S775" s="89"/>
    </row>
    <row r="776" spans="1:19" ht="15.75" customHeight="1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9"/>
      <c r="N776" s="89"/>
      <c r="O776" s="89"/>
      <c r="P776" s="89"/>
      <c r="Q776" s="89"/>
      <c r="R776" s="89"/>
      <c r="S776" s="89"/>
    </row>
    <row r="777" spans="1:19" ht="15.75" customHeight="1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9"/>
      <c r="N777" s="89"/>
      <c r="O777" s="89"/>
      <c r="P777" s="89"/>
      <c r="Q777" s="89"/>
      <c r="R777" s="89"/>
      <c r="S777" s="89"/>
    </row>
    <row r="778" spans="1:19" ht="15.75" customHeight="1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9"/>
      <c r="N778" s="89"/>
      <c r="O778" s="89"/>
      <c r="P778" s="89"/>
      <c r="Q778" s="89"/>
      <c r="R778" s="89"/>
      <c r="S778" s="89"/>
    </row>
    <row r="779" spans="1:19" ht="15.75" customHeight="1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9"/>
      <c r="N779" s="89"/>
      <c r="O779" s="89"/>
      <c r="P779" s="89"/>
      <c r="Q779" s="89"/>
      <c r="R779" s="89"/>
      <c r="S779" s="89"/>
    </row>
    <row r="780" spans="1:19" ht="15.75" customHeight="1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9"/>
      <c r="N780" s="89"/>
      <c r="O780" s="89"/>
      <c r="P780" s="89"/>
      <c r="Q780" s="89"/>
      <c r="R780" s="89"/>
      <c r="S780" s="89"/>
    </row>
    <row r="781" spans="1:19" ht="15.75" customHeight="1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9"/>
      <c r="N781" s="89"/>
      <c r="O781" s="89"/>
      <c r="P781" s="89"/>
      <c r="Q781" s="89"/>
      <c r="R781" s="89"/>
      <c r="S781" s="89"/>
    </row>
    <row r="782" spans="1:19" ht="15.75" customHeight="1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9"/>
      <c r="N782" s="89"/>
      <c r="O782" s="89"/>
      <c r="P782" s="89"/>
      <c r="Q782" s="89"/>
      <c r="R782" s="89"/>
      <c r="S782" s="89"/>
    </row>
    <row r="783" spans="1:19" ht="15.75" customHeight="1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9"/>
      <c r="N783" s="89"/>
      <c r="O783" s="89"/>
      <c r="P783" s="89"/>
      <c r="Q783" s="89"/>
      <c r="R783" s="89"/>
      <c r="S783" s="89"/>
    </row>
    <row r="784" spans="1:19" ht="15.75" customHeight="1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9"/>
      <c r="N784" s="89"/>
      <c r="O784" s="89"/>
      <c r="P784" s="89"/>
      <c r="Q784" s="89"/>
      <c r="R784" s="89"/>
      <c r="S784" s="89"/>
    </row>
    <row r="785" spans="1:19" ht="15.75" customHeight="1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9"/>
      <c r="N785" s="89"/>
      <c r="O785" s="89"/>
      <c r="P785" s="89"/>
      <c r="Q785" s="89"/>
      <c r="R785" s="89"/>
      <c r="S785" s="89"/>
    </row>
    <row r="786" spans="1:19" ht="15.75" customHeight="1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9"/>
      <c r="N786" s="89"/>
      <c r="O786" s="89"/>
      <c r="P786" s="89"/>
      <c r="Q786" s="89"/>
      <c r="R786" s="89"/>
      <c r="S786" s="89"/>
    </row>
    <row r="787" spans="1:19" ht="15.75" customHeight="1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9"/>
      <c r="N787" s="89"/>
      <c r="O787" s="89"/>
      <c r="P787" s="89"/>
      <c r="Q787" s="89"/>
      <c r="R787" s="89"/>
      <c r="S787" s="89"/>
    </row>
    <row r="788" spans="1:19" ht="15.75" customHeight="1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9"/>
      <c r="N788" s="89"/>
      <c r="O788" s="89"/>
      <c r="P788" s="89"/>
      <c r="Q788" s="89"/>
      <c r="R788" s="89"/>
      <c r="S788" s="89"/>
    </row>
    <row r="789" spans="1:19" ht="15.75" customHeight="1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9"/>
      <c r="N789" s="89"/>
      <c r="O789" s="89"/>
      <c r="P789" s="89"/>
      <c r="Q789" s="89"/>
      <c r="R789" s="89"/>
      <c r="S789" s="89"/>
    </row>
    <row r="790" spans="1:19" ht="15.75" customHeight="1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9"/>
      <c r="N790" s="89"/>
      <c r="O790" s="89"/>
      <c r="P790" s="89"/>
      <c r="Q790" s="89"/>
      <c r="R790" s="89"/>
      <c r="S790" s="89"/>
    </row>
    <row r="791" spans="1:19" ht="15.75" customHeight="1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9"/>
      <c r="N791" s="89"/>
      <c r="O791" s="89"/>
      <c r="P791" s="89"/>
      <c r="Q791" s="89"/>
      <c r="R791" s="89"/>
      <c r="S791" s="89"/>
    </row>
    <row r="792" spans="1:19" ht="15.75" customHeight="1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9"/>
      <c r="N792" s="89"/>
      <c r="O792" s="89"/>
      <c r="P792" s="89"/>
      <c r="Q792" s="89"/>
      <c r="R792" s="89"/>
      <c r="S792" s="89"/>
    </row>
    <row r="793" spans="1:19" ht="15.75" customHeight="1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9"/>
      <c r="N793" s="89"/>
      <c r="O793" s="89"/>
      <c r="P793" s="89"/>
      <c r="Q793" s="89"/>
      <c r="R793" s="89"/>
      <c r="S793" s="89"/>
    </row>
    <row r="794" spans="1:19" ht="15.75" customHeight="1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9"/>
      <c r="N794" s="89"/>
      <c r="O794" s="89"/>
      <c r="P794" s="89"/>
      <c r="Q794" s="89"/>
      <c r="R794" s="89"/>
      <c r="S794" s="89"/>
    </row>
    <row r="795" spans="1:19" ht="15.75" customHeight="1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9"/>
      <c r="N795" s="89"/>
      <c r="O795" s="89"/>
      <c r="P795" s="89"/>
      <c r="Q795" s="89"/>
      <c r="R795" s="89"/>
      <c r="S795" s="89"/>
    </row>
    <row r="796" spans="1:19" ht="15.75" customHeight="1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9"/>
      <c r="N796" s="89"/>
      <c r="O796" s="89"/>
      <c r="P796" s="89"/>
      <c r="Q796" s="89"/>
      <c r="R796" s="89"/>
      <c r="S796" s="89"/>
    </row>
    <row r="797" spans="1:19" ht="15.75" customHeight="1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9"/>
      <c r="N797" s="89"/>
      <c r="O797" s="89"/>
      <c r="P797" s="89"/>
      <c r="Q797" s="89"/>
      <c r="R797" s="89"/>
      <c r="S797" s="89"/>
    </row>
    <row r="798" spans="1:19" ht="15.75" customHeight="1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9"/>
      <c r="N798" s="89"/>
      <c r="O798" s="89"/>
      <c r="P798" s="89"/>
      <c r="Q798" s="89"/>
      <c r="R798" s="89"/>
      <c r="S798" s="89"/>
    </row>
    <row r="799" spans="1:19" ht="15.75" customHeight="1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9"/>
      <c r="N799" s="89"/>
      <c r="O799" s="89"/>
      <c r="P799" s="89"/>
      <c r="Q799" s="89"/>
      <c r="R799" s="89"/>
      <c r="S799" s="89"/>
    </row>
    <row r="800" spans="1:19" ht="15.75" customHeight="1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9"/>
      <c r="N800" s="89"/>
      <c r="O800" s="89"/>
      <c r="P800" s="89"/>
      <c r="Q800" s="89"/>
      <c r="R800" s="89"/>
      <c r="S800" s="89"/>
    </row>
    <row r="801" spans="1:19" ht="15.75" customHeight="1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9"/>
      <c r="N801" s="89"/>
      <c r="O801" s="89"/>
      <c r="P801" s="89"/>
      <c r="Q801" s="89"/>
      <c r="R801" s="89"/>
      <c r="S801" s="89"/>
    </row>
    <row r="802" spans="1:19" ht="15.75" customHeight="1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9"/>
      <c r="N802" s="89"/>
      <c r="O802" s="89"/>
      <c r="P802" s="89"/>
      <c r="Q802" s="89"/>
      <c r="R802" s="89"/>
      <c r="S802" s="89"/>
    </row>
    <row r="803" spans="1:19" ht="15.75" customHeight="1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9"/>
      <c r="N803" s="89"/>
      <c r="O803" s="89"/>
      <c r="P803" s="89"/>
      <c r="Q803" s="89"/>
      <c r="R803" s="89"/>
      <c r="S803" s="89"/>
    </row>
    <row r="804" spans="1:19" ht="15.75" customHeight="1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9"/>
      <c r="N804" s="89"/>
      <c r="O804" s="89"/>
      <c r="P804" s="89"/>
      <c r="Q804" s="89"/>
      <c r="R804" s="89"/>
      <c r="S804" s="89"/>
    </row>
    <row r="805" spans="1:19" ht="15.75" customHeight="1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9"/>
      <c r="N805" s="89"/>
      <c r="O805" s="89"/>
      <c r="P805" s="89"/>
      <c r="Q805" s="89"/>
      <c r="R805" s="89"/>
      <c r="S805" s="89"/>
    </row>
    <row r="806" spans="1:19" ht="15.75" customHeight="1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9"/>
      <c r="N806" s="89"/>
      <c r="O806" s="89"/>
      <c r="P806" s="89"/>
      <c r="Q806" s="89"/>
      <c r="R806" s="89"/>
      <c r="S806" s="89"/>
    </row>
    <row r="807" spans="1:19" ht="15.75" customHeight="1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9"/>
      <c r="N807" s="89"/>
      <c r="O807" s="89"/>
      <c r="P807" s="89"/>
      <c r="Q807" s="89"/>
      <c r="R807" s="89"/>
      <c r="S807" s="89"/>
    </row>
    <row r="808" spans="1:19" ht="15.75" customHeight="1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9"/>
      <c r="N808" s="89"/>
      <c r="O808" s="89"/>
      <c r="P808" s="89"/>
      <c r="Q808" s="89"/>
      <c r="R808" s="89"/>
      <c r="S808" s="89"/>
    </row>
    <row r="809" spans="1:19" ht="15.75" customHeight="1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9"/>
      <c r="N809" s="89"/>
      <c r="O809" s="89"/>
      <c r="P809" s="89"/>
      <c r="Q809" s="89"/>
      <c r="R809" s="89"/>
      <c r="S809" s="89"/>
    </row>
    <row r="810" spans="1:19" ht="15.75" customHeight="1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9"/>
      <c r="N810" s="89"/>
      <c r="O810" s="89"/>
      <c r="P810" s="89"/>
      <c r="Q810" s="89"/>
      <c r="R810" s="89"/>
      <c r="S810" s="89"/>
    </row>
    <row r="811" spans="1:19" ht="15.75" customHeight="1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9"/>
      <c r="N811" s="89"/>
      <c r="O811" s="89"/>
      <c r="P811" s="89"/>
      <c r="Q811" s="89"/>
      <c r="R811" s="89"/>
      <c r="S811" s="89"/>
    </row>
    <row r="812" spans="1:19" ht="15.75" customHeight="1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9"/>
      <c r="N812" s="89"/>
      <c r="O812" s="89"/>
      <c r="P812" s="89"/>
      <c r="Q812" s="89"/>
      <c r="R812" s="89"/>
      <c r="S812" s="89"/>
    </row>
    <row r="813" spans="1:19" ht="15.75" customHeight="1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9"/>
      <c r="N813" s="89"/>
      <c r="O813" s="89"/>
      <c r="P813" s="89"/>
      <c r="Q813" s="89"/>
      <c r="R813" s="89"/>
      <c r="S813" s="89"/>
    </row>
    <row r="814" spans="1:19" ht="15.75" customHeight="1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9"/>
      <c r="N814" s="89"/>
      <c r="O814" s="89"/>
      <c r="P814" s="89"/>
      <c r="Q814" s="89"/>
      <c r="R814" s="89"/>
      <c r="S814" s="89"/>
    </row>
    <row r="815" spans="1:19" ht="15.75" customHeight="1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9"/>
      <c r="N815" s="89"/>
      <c r="O815" s="89"/>
      <c r="P815" s="89"/>
      <c r="Q815" s="89"/>
      <c r="R815" s="89"/>
      <c r="S815" s="89"/>
    </row>
    <row r="816" spans="1:19" ht="15.75" customHeight="1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9"/>
      <c r="N816" s="89"/>
      <c r="O816" s="89"/>
      <c r="P816" s="89"/>
      <c r="Q816" s="89"/>
      <c r="R816" s="89"/>
      <c r="S816" s="89"/>
    </row>
    <row r="817" spans="1:19" ht="15.75" customHeight="1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9"/>
      <c r="N817" s="89"/>
      <c r="O817" s="89"/>
      <c r="P817" s="89"/>
      <c r="Q817" s="89"/>
      <c r="R817" s="89"/>
      <c r="S817" s="89"/>
    </row>
    <row r="818" spans="1:19" ht="15.75" customHeight="1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9"/>
      <c r="N818" s="89"/>
      <c r="O818" s="89"/>
      <c r="P818" s="89"/>
      <c r="Q818" s="89"/>
      <c r="R818" s="89"/>
      <c r="S818" s="89"/>
    </row>
    <row r="819" spans="1:19" ht="15.75" customHeight="1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9"/>
      <c r="N819" s="89"/>
      <c r="O819" s="89"/>
      <c r="P819" s="89"/>
      <c r="Q819" s="89"/>
      <c r="R819" s="89"/>
      <c r="S819" s="89"/>
    </row>
    <row r="820" spans="1:19" ht="15.75" customHeight="1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9"/>
      <c r="N820" s="89"/>
      <c r="O820" s="89"/>
      <c r="P820" s="89"/>
      <c r="Q820" s="89"/>
      <c r="R820" s="89"/>
      <c r="S820" s="89"/>
    </row>
    <row r="821" spans="1:19" ht="15.75" customHeight="1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9"/>
      <c r="N821" s="89"/>
      <c r="O821" s="89"/>
      <c r="P821" s="89"/>
      <c r="Q821" s="89"/>
      <c r="R821" s="89"/>
      <c r="S821" s="89"/>
    </row>
    <row r="822" spans="1:19" ht="15.75" customHeight="1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9"/>
      <c r="N822" s="89"/>
      <c r="O822" s="89"/>
      <c r="P822" s="89"/>
      <c r="Q822" s="89"/>
      <c r="R822" s="89"/>
      <c r="S822" s="89"/>
    </row>
    <row r="823" spans="1:19" ht="15.75" customHeight="1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9"/>
      <c r="N823" s="89"/>
      <c r="O823" s="89"/>
      <c r="P823" s="89"/>
      <c r="Q823" s="89"/>
      <c r="R823" s="89"/>
      <c r="S823" s="89"/>
    </row>
    <row r="824" spans="1:19" ht="15.75" customHeight="1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9"/>
      <c r="N824" s="89"/>
      <c r="O824" s="89"/>
      <c r="P824" s="89"/>
      <c r="Q824" s="89"/>
      <c r="R824" s="89"/>
      <c r="S824" s="89"/>
    </row>
    <row r="825" spans="1:19" ht="15.75" customHeight="1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9"/>
      <c r="N825" s="89"/>
      <c r="O825" s="89"/>
      <c r="P825" s="89"/>
      <c r="Q825" s="89"/>
      <c r="R825" s="89"/>
      <c r="S825" s="89"/>
    </row>
    <row r="826" spans="1:19" ht="15.75" customHeight="1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9"/>
      <c r="N826" s="89"/>
      <c r="O826" s="89"/>
      <c r="P826" s="89"/>
      <c r="Q826" s="89"/>
      <c r="R826" s="89"/>
      <c r="S826" s="89"/>
    </row>
    <row r="827" spans="1:19" ht="15.75" customHeight="1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9"/>
      <c r="N827" s="89"/>
      <c r="O827" s="89"/>
      <c r="P827" s="89"/>
      <c r="Q827" s="89"/>
      <c r="R827" s="89"/>
      <c r="S827" s="89"/>
    </row>
    <row r="828" spans="1:19" ht="15.75" customHeight="1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9"/>
      <c r="N828" s="89"/>
      <c r="O828" s="89"/>
      <c r="P828" s="89"/>
      <c r="Q828" s="89"/>
      <c r="R828" s="89"/>
      <c r="S828" s="89"/>
    </row>
    <row r="829" spans="1:19" ht="15.75" customHeight="1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9"/>
      <c r="N829" s="89"/>
      <c r="O829" s="89"/>
      <c r="P829" s="89"/>
      <c r="Q829" s="89"/>
      <c r="R829" s="89"/>
      <c r="S829" s="89"/>
    </row>
    <row r="830" spans="1:19" ht="15.75" customHeight="1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9"/>
      <c r="N830" s="89"/>
      <c r="O830" s="89"/>
      <c r="P830" s="89"/>
      <c r="Q830" s="89"/>
      <c r="R830" s="89"/>
      <c r="S830" s="89"/>
    </row>
    <row r="831" spans="1:19" ht="15.75" customHeight="1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9"/>
      <c r="N831" s="89"/>
      <c r="O831" s="89"/>
      <c r="P831" s="89"/>
      <c r="Q831" s="89"/>
      <c r="R831" s="89"/>
      <c r="S831" s="89"/>
    </row>
    <row r="832" spans="1:19" ht="15.75" customHeight="1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9"/>
      <c r="N832" s="89"/>
      <c r="O832" s="89"/>
      <c r="P832" s="89"/>
      <c r="Q832" s="89"/>
      <c r="R832" s="89"/>
      <c r="S832" s="89"/>
    </row>
    <row r="833" spans="1:19" ht="15.75" customHeight="1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9"/>
      <c r="N833" s="89"/>
      <c r="O833" s="89"/>
      <c r="P833" s="89"/>
      <c r="Q833" s="89"/>
      <c r="R833" s="89"/>
      <c r="S833" s="89"/>
    </row>
    <row r="834" spans="1:19" ht="15.75" customHeight="1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9"/>
      <c r="N834" s="89"/>
      <c r="O834" s="89"/>
      <c r="P834" s="89"/>
      <c r="Q834" s="89"/>
      <c r="R834" s="89"/>
      <c r="S834" s="89"/>
    </row>
    <row r="835" spans="1:19" ht="15.75" customHeight="1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9"/>
      <c r="N835" s="89"/>
      <c r="O835" s="89"/>
      <c r="P835" s="89"/>
      <c r="Q835" s="89"/>
      <c r="R835" s="89"/>
      <c r="S835" s="89"/>
    </row>
    <row r="836" spans="1:19" ht="15.75" customHeight="1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9"/>
      <c r="N836" s="89"/>
      <c r="O836" s="89"/>
      <c r="P836" s="89"/>
      <c r="Q836" s="89"/>
      <c r="R836" s="89"/>
      <c r="S836" s="89"/>
    </row>
    <row r="837" spans="1:19" ht="15.75" customHeight="1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9"/>
      <c r="N837" s="89"/>
      <c r="O837" s="89"/>
      <c r="P837" s="89"/>
      <c r="Q837" s="89"/>
      <c r="R837" s="89"/>
      <c r="S837" s="89"/>
    </row>
    <row r="838" spans="1:19" ht="15.75" customHeight="1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9"/>
      <c r="N838" s="89"/>
      <c r="O838" s="89"/>
      <c r="P838" s="89"/>
      <c r="Q838" s="89"/>
      <c r="R838" s="89"/>
      <c r="S838" s="89"/>
    </row>
    <row r="839" spans="1:19" ht="15.75" customHeight="1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9"/>
      <c r="N839" s="89"/>
      <c r="O839" s="89"/>
      <c r="P839" s="89"/>
      <c r="Q839" s="89"/>
      <c r="R839" s="89"/>
      <c r="S839" s="89"/>
    </row>
    <row r="840" spans="1:19" ht="15.75" customHeight="1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9"/>
      <c r="N840" s="89"/>
      <c r="O840" s="89"/>
      <c r="P840" s="89"/>
      <c r="Q840" s="89"/>
      <c r="R840" s="89"/>
      <c r="S840" s="89"/>
    </row>
    <row r="841" spans="1:19" ht="15.75" customHeight="1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9"/>
      <c r="N841" s="89"/>
      <c r="O841" s="89"/>
      <c r="P841" s="89"/>
      <c r="Q841" s="89"/>
      <c r="R841" s="89"/>
      <c r="S841" s="89"/>
    </row>
    <row r="842" spans="1:19" ht="15.75" customHeight="1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9"/>
      <c r="N842" s="89"/>
      <c r="O842" s="89"/>
      <c r="P842" s="89"/>
      <c r="Q842" s="89"/>
      <c r="R842" s="89"/>
      <c r="S842" s="89"/>
    </row>
    <row r="843" spans="1:19" ht="15.75" customHeight="1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9"/>
      <c r="N843" s="89"/>
      <c r="O843" s="89"/>
      <c r="P843" s="89"/>
      <c r="Q843" s="89"/>
      <c r="R843" s="89"/>
      <c r="S843" s="89"/>
    </row>
    <row r="844" spans="1:19" ht="15.75" customHeight="1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9"/>
      <c r="N844" s="89"/>
      <c r="O844" s="89"/>
      <c r="P844" s="89"/>
      <c r="Q844" s="89"/>
      <c r="R844" s="89"/>
      <c r="S844" s="89"/>
    </row>
    <row r="845" spans="1:19" ht="15.75" customHeight="1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9"/>
      <c r="N845" s="89"/>
      <c r="O845" s="89"/>
      <c r="P845" s="89"/>
      <c r="Q845" s="89"/>
      <c r="R845" s="89"/>
      <c r="S845" s="89"/>
    </row>
    <row r="846" spans="1:19" ht="15.75" customHeight="1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9"/>
      <c r="N846" s="89"/>
      <c r="O846" s="89"/>
      <c r="P846" s="89"/>
      <c r="Q846" s="89"/>
      <c r="R846" s="89"/>
      <c r="S846" s="89"/>
    </row>
    <row r="847" spans="1:19" ht="15.75" customHeight="1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9"/>
      <c r="N847" s="89"/>
      <c r="O847" s="89"/>
      <c r="P847" s="89"/>
      <c r="Q847" s="89"/>
      <c r="R847" s="89"/>
      <c r="S847" s="89"/>
    </row>
    <row r="848" spans="1:19" ht="15.75" customHeight="1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9"/>
      <c r="N848" s="89"/>
      <c r="O848" s="89"/>
      <c r="P848" s="89"/>
      <c r="Q848" s="89"/>
      <c r="R848" s="89"/>
      <c r="S848" s="89"/>
    </row>
    <row r="849" spans="1:19" ht="15.75" customHeight="1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9"/>
      <c r="N849" s="89"/>
      <c r="O849" s="89"/>
      <c r="P849" s="89"/>
      <c r="Q849" s="89"/>
      <c r="R849" s="89"/>
      <c r="S849" s="89"/>
    </row>
    <row r="850" spans="1:19" ht="15.75" customHeight="1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9"/>
      <c r="N850" s="89"/>
      <c r="O850" s="89"/>
      <c r="P850" s="89"/>
      <c r="Q850" s="89"/>
      <c r="R850" s="89"/>
      <c r="S850" s="89"/>
    </row>
    <row r="851" spans="1:19" ht="15.75" customHeight="1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9"/>
      <c r="N851" s="89"/>
      <c r="O851" s="89"/>
      <c r="P851" s="89"/>
      <c r="Q851" s="89"/>
      <c r="R851" s="89"/>
      <c r="S851" s="89"/>
    </row>
    <row r="852" spans="1:19" ht="15.75" customHeight="1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9"/>
      <c r="N852" s="89"/>
      <c r="O852" s="89"/>
      <c r="P852" s="89"/>
      <c r="Q852" s="89"/>
      <c r="R852" s="89"/>
      <c r="S852" s="89"/>
    </row>
    <row r="853" spans="1:19" ht="15.75" customHeight="1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9"/>
      <c r="N853" s="89"/>
      <c r="O853" s="89"/>
      <c r="P853" s="89"/>
      <c r="Q853" s="89"/>
      <c r="R853" s="89"/>
      <c r="S853" s="89"/>
    </row>
    <row r="854" spans="1:19" ht="15.75" customHeight="1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9"/>
      <c r="N854" s="89"/>
      <c r="O854" s="89"/>
      <c r="P854" s="89"/>
      <c r="Q854" s="89"/>
      <c r="R854" s="89"/>
      <c r="S854" s="89"/>
    </row>
    <row r="855" spans="1:19" ht="15.75" customHeight="1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9"/>
      <c r="N855" s="89"/>
      <c r="O855" s="89"/>
      <c r="P855" s="89"/>
      <c r="Q855" s="89"/>
      <c r="R855" s="89"/>
      <c r="S855" s="89"/>
    </row>
    <row r="856" spans="1:19" ht="15.75" customHeight="1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9"/>
      <c r="N856" s="89"/>
      <c r="O856" s="89"/>
      <c r="P856" s="89"/>
      <c r="Q856" s="89"/>
      <c r="R856" s="89"/>
      <c r="S856" s="89"/>
    </row>
    <row r="857" spans="1:19" ht="15.75" customHeight="1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9"/>
      <c r="N857" s="89"/>
      <c r="O857" s="89"/>
      <c r="P857" s="89"/>
      <c r="Q857" s="89"/>
      <c r="R857" s="89"/>
      <c r="S857" s="89"/>
    </row>
    <row r="858" spans="1:19" ht="15.75" customHeight="1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9"/>
      <c r="N858" s="89"/>
      <c r="O858" s="89"/>
      <c r="P858" s="89"/>
      <c r="Q858" s="89"/>
      <c r="R858" s="89"/>
      <c r="S858" s="89"/>
    </row>
    <row r="859" spans="1:19" ht="15.75" customHeight="1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9"/>
      <c r="N859" s="89"/>
      <c r="O859" s="89"/>
      <c r="P859" s="89"/>
      <c r="Q859" s="89"/>
      <c r="R859" s="89"/>
      <c r="S859" s="89"/>
    </row>
    <row r="860" spans="1:19" ht="15.75" customHeight="1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9"/>
      <c r="N860" s="89"/>
      <c r="O860" s="89"/>
      <c r="P860" s="89"/>
      <c r="Q860" s="89"/>
      <c r="R860" s="89"/>
      <c r="S860" s="89"/>
    </row>
    <row r="861" spans="1:19" ht="15.75" customHeight="1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9"/>
      <c r="N861" s="89"/>
      <c r="O861" s="89"/>
      <c r="P861" s="89"/>
      <c r="Q861" s="89"/>
      <c r="R861" s="89"/>
      <c r="S861" s="89"/>
    </row>
    <row r="862" spans="1:19" ht="15.75" customHeight="1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9"/>
      <c r="N862" s="89"/>
      <c r="O862" s="89"/>
      <c r="P862" s="89"/>
      <c r="Q862" s="89"/>
      <c r="R862" s="89"/>
      <c r="S862" s="89"/>
    </row>
    <row r="863" spans="1:19" ht="15.75" customHeight="1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9"/>
      <c r="N863" s="89"/>
      <c r="O863" s="89"/>
      <c r="P863" s="89"/>
      <c r="Q863" s="89"/>
      <c r="R863" s="89"/>
      <c r="S863" s="89"/>
    </row>
    <row r="864" spans="1:19" ht="15.75" customHeight="1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9"/>
      <c r="N864" s="89"/>
      <c r="O864" s="89"/>
      <c r="P864" s="89"/>
      <c r="Q864" s="89"/>
      <c r="R864" s="89"/>
      <c r="S864" s="89"/>
    </row>
    <row r="865" spans="1:19" ht="15.75" customHeight="1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9"/>
      <c r="N865" s="89"/>
      <c r="O865" s="89"/>
      <c r="P865" s="89"/>
      <c r="Q865" s="89"/>
      <c r="R865" s="89"/>
      <c r="S865" s="89"/>
    </row>
    <row r="866" spans="1:19" ht="15.75" customHeight="1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9"/>
      <c r="N866" s="89"/>
      <c r="O866" s="89"/>
      <c r="P866" s="89"/>
      <c r="Q866" s="89"/>
      <c r="R866" s="89"/>
      <c r="S866" s="89"/>
    </row>
    <row r="867" spans="1:19" ht="15.75" customHeight="1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9"/>
      <c r="N867" s="89"/>
      <c r="O867" s="89"/>
      <c r="P867" s="89"/>
      <c r="Q867" s="89"/>
      <c r="R867" s="89"/>
      <c r="S867" s="89"/>
    </row>
    <row r="868" spans="1:19" ht="15.75" customHeight="1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9"/>
      <c r="N868" s="89"/>
      <c r="O868" s="89"/>
      <c r="P868" s="89"/>
      <c r="Q868" s="89"/>
      <c r="R868" s="89"/>
      <c r="S868" s="89"/>
    </row>
    <row r="869" spans="1:19" ht="15.75" customHeight="1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9"/>
      <c r="N869" s="89"/>
      <c r="O869" s="89"/>
      <c r="P869" s="89"/>
      <c r="Q869" s="89"/>
      <c r="R869" s="89"/>
      <c r="S869" s="89"/>
    </row>
    <row r="870" spans="1:19" ht="15.75" customHeight="1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9"/>
      <c r="N870" s="89"/>
      <c r="O870" s="89"/>
      <c r="P870" s="89"/>
      <c r="Q870" s="89"/>
      <c r="R870" s="89"/>
      <c r="S870" s="89"/>
    </row>
    <row r="871" spans="1:19" ht="15.75" customHeight="1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9"/>
      <c r="N871" s="89"/>
      <c r="O871" s="89"/>
      <c r="P871" s="89"/>
      <c r="Q871" s="89"/>
      <c r="R871" s="89"/>
      <c r="S871" s="89"/>
    </row>
    <row r="872" spans="1:19" ht="15.75" customHeight="1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9"/>
      <c r="N872" s="89"/>
      <c r="O872" s="89"/>
      <c r="P872" s="89"/>
      <c r="Q872" s="89"/>
      <c r="R872" s="89"/>
      <c r="S872" s="89"/>
    </row>
    <row r="873" spans="1:19" ht="15.75" customHeight="1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9"/>
      <c r="N873" s="89"/>
      <c r="O873" s="89"/>
      <c r="P873" s="89"/>
      <c r="Q873" s="89"/>
      <c r="R873" s="89"/>
      <c r="S873" s="89"/>
    </row>
    <row r="874" spans="1:19" ht="15.75" customHeight="1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9"/>
      <c r="N874" s="89"/>
      <c r="O874" s="89"/>
      <c r="P874" s="89"/>
      <c r="Q874" s="89"/>
      <c r="R874" s="89"/>
      <c r="S874" s="89"/>
    </row>
    <row r="875" spans="1:19" ht="15.75" customHeight="1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9"/>
      <c r="N875" s="89"/>
      <c r="O875" s="89"/>
      <c r="P875" s="89"/>
      <c r="Q875" s="89"/>
      <c r="R875" s="89"/>
      <c r="S875" s="89"/>
    </row>
    <row r="876" spans="1:19" ht="15.75" customHeight="1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9"/>
      <c r="N876" s="89"/>
      <c r="O876" s="89"/>
      <c r="P876" s="89"/>
      <c r="Q876" s="89"/>
      <c r="R876" s="89"/>
      <c r="S876" s="89"/>
    </row>
    <row r="877" spans="1:19" ht="15.75" customHeight="1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9"/>
      <c r="N877" s="89"/>
      <c r="O877" s="89"/>
      <c r="P877" s="89"/>
      <c r="Q877" s="89"/>
      <c r="R877" s="89"/>
      <c r="S877" s="89"/>
    </row>
    <row r="878" spans="1:19" ht="15.75" customHeight="1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9"/>
      <c r="N878" s="89"/>
      <c r="O878" s="89"/>
      <c r="P878" s="89"/>
      <c r="Q878" s="89"/>
      <c r="R878" s="89"/>
      <c r="S878" s="89"/>
    </row>
    <row r="879" spans="1:19" ht="15.75" customHeight="1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9"/>
      <c r="N879" s="89"/>
      <c r="O879" s="89"/>
      <c r="P879" s="89"/>
      <c r="Q879" s="89"/>
      <c r="R879" s="89"/>
      <c r="S879" s="89"/>
    </row>
    <row r="880" spans="1:19" ht="15.75" customHeight="1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9"/>
      <c r="N880" s="89"/>
      <c r="O880" s="89"/>
      <c r="P880" s="89"/>
      <c r="Q880" s="89"/>
      <c r="R880" s="89"/>
      <c r="S880" s="89"/>
    </row>
    <row r="881" spans="1:19" ht="15.75" customHeight="1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9"/>
      <c r="N881" s="89"/>
      <c r="O881" s="89"/>
      <c r="P881" s="89"/>
      <c r="Q881" s="89"/>
      <c r="R881" s="89"/>
      <c r="S881" s="89"/>
    </row>
    <row r="882" spans="1:19" ht="15.75" customHeight="1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9"/>
      <c r="N882" s="89"/>
      <c r="O882" s="89"/>
      <c r="P882" s="89"/>
      <c r="Q882" s="89"/>
      <c r="R882" s="89"/>
      <c r="S882" s="89"/>
    </row>
    <row r="883" spans="1:19" ht="15.75" customHeight="1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9"/>
      <c r="N883" s="89"/>
      <c r="O883" s="89"/>
      <c r="P883" s="89"/>
      <c r="Q883" s="89"/>
      <c r="R883" s="89"/>
      <c r="S883" s="89"/>
    </row>
    <row r="884" spans="1:19" ht="15.75" customHeight="1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9"/>
      <c r="N884" s="89"/>
      <c r="O884" s="89"/>
      <c r="P884" s="89"/>
      <c r="Q884" s="89"/>
      <c r="R884" s="89"/>
      <c r="S884" s="89"/>
    </row>
    <row r="885" spans="1:19" ht="15.75" customHeight="1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9"/>
      <c r="N885" s="89"/>
      <c r="O885" s="89"/>
      <c r="P885" s="89"/>
      <c r="Q885" s="89"/>
      <c r="R885" s="89"/>
      <c r="S885" s="89"/>
    </row>
    <row r="886" spans="1:19" ht="15.75" customHeight="1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9"/>
      <c r="N886" s="89"/>
      <c r="O886" s="89"/>
      <c r="P886" s="89"/>
      <c r="Q886" s="89"/>
      <c r="R886" s="89"/>
      <c r="S886" s="89"/>
    </row>
    <row r="887" spans="1:19" ht="15.75" customHeight="1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9"/>
      <c r="N887" s="89"/>
      <c r="O887" s="89"/>
      <c r="P887" s="89"/>
      <c r="Q887" s="89"/>
      <c r="R887" s="89"/>
      <c r="S887" s="89"/>
    </row>
    <row r="888" spans="1:19" ht="15.75" customHeight="1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9"/>
      <c r="N888" s="89"/>
      <c r="O888" s="89"/>
      <c r="P888" s="89"/>
      <c r="Q888" s="89"/>
      <c r="R888" s="89"/>
      <c r="S888" s="89"/>
    </row>
    <row r="889" spans="1:19" ht="15.75" customHeight="1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9"/>
      <c r="N889" s="89"/>
      <c r="O889" s="89"/>
      <c r="P889" s="89"/>
      <c r="Q889" s="89"/>
      <c r="R889" s="89"/>
      <c r="S889" s="89"/>
    </row>
    <row r="890" spans="1:19" ht="15.75" customHeight="1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9"/>
      <c r="N890" s="89"/>
      <c r="O890" s="89"/>
      <c r="P890" s="89"/>
      <c r="Q890" s="89"/>
      <c r="R890" s="89"/>
      <c r="S890" s="89"/>
    </row>
    <row r="891" spans="1:19" ht="15.75" customHeight="1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9"/>
      <c r="N891" s="89"/>
      <c r="O891" s="89"/>
      <c r="P891" s="89"/>
      <c r="Q891" s="89"/>
      <c r="R891" s="89"/>
      <c r="S891" s="89"/>
    </row>
    <row r="892" spans="1:19" ht="15.75" customHeight="1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9"/>
      <c r="N892" s="89"/>
      <c r="O892" s="89"/>
      <c r="P892" s="89"/>
      <c r="Q892" s="89"/>
      <c r="R892" s="89"/>
      <c r="S892" s="89"/>
    </row>
    <row r="893" spans="1:19" ht="15.75" customHeight="1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9"/>
      <c r="N893" s="89"/>
      <c r="O893" s="89"/>
      <c r="P893" s="89"/>
      <c r="Q893" s="89"/>
      <c r="R893" s="89"/>
      <c r="S893" s="89"/>
    </row>
    <row r="894" spans="1:19" ht="15.75" customHeight="1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9"/>
      <c r="N894" s="89"/>
      <c r="O894" s="89"/>
      <c r="P894" s="89"/>
      <c r="Q894" s="89"/>
      <c r="R894" s="89"/>
      <c r="S894" s="89"/>
    </row>
    <row r="895" spans="1:19" ht="15.75" customHeight="1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9"/>
      <c r="N895" s="89"/>
      <c r="O895" s="89"/>
      <c r="P895" s="89"/>
      <c r="Q895" s="89"/>
      <c r="R895" s="89"/>
      <c r="S895" s="89"/>
    </row>
    <row r="896" spans="1:19" ht="15.75" customHeight="1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9"/>
      <c r="N896" s="89"/>
      <c r="O896" s="89"/>
      <c r="P896" s="89"/>
      <c r="Q896" s="89"/>
      <c r="R896" s="89"/>
      <c r="S896" s="89"/>
    </row>
    <row r="897" spans="1:19" ht="15.75" customHeight="1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9"/>
      <c r="N897" s="89"/>
      <c r="O897" s="89"/>
      <c r="P897" s="89"/>
      <c r="Q897" s="89"/>
      <c r="R897" s="89"/>
      <c r="S897" s="89"/>
    </row>
    <row r="898" spans="1:19" ht="15.75" customHeight="1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9"/>
      <c r="N898" s="89"/>
      <c r="O898" s="89"/>
      <c r="P898" s="89"/>
      <c r="Q898" s="89"/>
      <c r="R898" s="89"/>
      <c r="S898" s="89"/>
    </row>
    <row r="899" spans="1:19" ht="15.75" customHeight="1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9"/>
      <c r="N899" s="89"/>
      <c r="O899" s="89"/>
      <c r="P899" s="89"/>
      <c r="Q899" s="89"/>
      <c r="R899" s="89"/>
      <c r="S899" s="89"/>
    </row>
    <row r="900" spans="1:19" ht="15.75" customHeight="1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9"/>
      <c r="N900" s="89"/>
      <c r="O900" s="89"/>
      <c r="P900" s="89"/>
      <c r="Q900" s="89"/>
      <c r="R900" s="89"/>
      <c r="S900" s="89"/>
    </row>
    <row r="901" spans="1:19" ht="15.75" customHeight="1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9"/>
      <c r="N901" s="89"/>
      <c r="O901" s="89"/>
      <c r="P901" s="89"/>
      <c r="Q901" s="89"/>
      <c r="R901" s="89"/>
      <c r="S901" s="89"/>
    </row>
    <row r="902" spans="1:19" ht="15.75" customHeight="1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9"/>
      <c r="N902" s="89"/>
      <c r="O902" s="89"/>
      <c r="P902" s="89"/>
      <c r="Q902" s="89"/>
      <c r="R902" s="89"/>
      <c r="S902" s="89"/>
    </row>
    <row r="903" spans="1:19" ht="15.75" customHeight="1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9"/>
      <c r="N903" s="89"/>
      <c r="O903" s="89"/>
      <c r="P903" s="89"/>
      <c r="Q903" s="89"/>
      <c r="R903" s="89"/>
      <c r="S903" s="89"/>
    </row>
    <row r="904" spans="1:19" ht="15.75" customHeight="1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9"/>
      <c r="N904" s="89"/>
      <c r="O904" s="89"/>
      <c r="P904" s="89"/>
      <c r="Q904" s="89"/>
      <c r="R904" s="89"/>
      <c r="S904" s="89"/>
    </row>
    <row r="905" spans="1:19" ht="15.75" customHeight="1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9"/>
      <c r="N905" s="89"/>
      <c r="O905" s="89"/>
      <c r="P905" s="89"/>
      <c r="Q905" s="89"/>
      <c r="R905" s="89"/>
      <c r="S905" s="89"/>
    </row>
    <row r="906" spans="1:19" ht="15.75" customHeight="1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9"/>
      <c r="N906" s="89"/>
      <c r="O906" s="89"/>
      <c r="P906" s="89"/>
      <c r="Q906" s="89"/>
      <c r="R906" s="89"/>
      <c r="S906" s="89"/>
    </row>
    <row r="907" spans="1:19" ht="15.75" customHeight="1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9"/>
      <c r="N907" s="89"/>
      <c r="O907" s="89"/>
      <c r="P907" s="89"/>
      <c r="Q907" s="89"/>
      <c r="R907" s="89"/>
      <c r="S907" s="89"/>
    </row>
    <row r="908" spans="1:19" ht="15.75" customHeight="1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9"/>
      <c r="N908" s="89"/>
      <c r="O908" s="89"/>
      <c r="P908" s="89"/>
      <c r="Q908" s="89"/>
      <c r="R908" s="89"/>
      <c r="S908" s="89"/>
    </row>
    <row r="909" spans="1:19" ht="15.75" customHeight="1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9"/>
      <c r="N909" s="89"/>
      <c r="O909" s="89"/>
      <c r="P909" s="89"/>
      <c r="Q909" s="89"/>
      <c r="R909" s="89"/>
      <c r="S909" s="89"/>
    </row>
    <row r="910" spans="1:19" ht="15.75" customHeight="1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9"/>
      <c r="N910" s="89"/>
      <c r="O910" s="89"/>
      <c r="P910" s="89"/>
      <c r="Q910" s="89"/>
      <c r="R910" s="89"/>
      <c r="S910" s="89"/>
    </row>
    <row r="911" spans="1:19" ht="15.75" customHeight="1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9"/>
      <c r="N911" s="89"/>
      <c r="O911" s="89"/>
      <c r="P911" s="89"/>
      <c r="Q911" s="89"/>
      <c r="R911" s="89"/>
      <c r="S911" s="89"/>
    </row>
    <row r="912" spans="1:19" ht="15.75" customHeight="1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9"/>
      <c r="N912" s="89"/>
      <c r="O912" s="89"/>
      <c r="P912" s="89"/>
      <c r="Q912" s="89"/>
      <c r="R912" s="89"/>
      <c r="S912" s="89"/>
    </row>
    <row r="913" spans="1:19" ht="15.75" customHeight="1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9"/>
      <c r="N913" s="89"/>
      <c r="O913" s="89"/>
      <c r="P913" s="89"/>
      <c r="Q913" s="89"/>
      <c r="R913" s="89"/>
      <c r="S913" s="89"/>
    </row>
    <row r="914" spans="1:19" ht="15.75" customHeight="1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9"/>
      <c r="N914" s="89"/>
      <c r="O914" s="89"/>
      <c r="P914" s="89"/>
      <c r="Q914" s="89"/>
      <c r="R914" s="89"/>
      <c r="S914" s="89"/>
    </row>
    <row r="915" spans="1:19" ht="15.75" customHeight="1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9"/>
      <c r="N915" s="89"/>
      <c r="O915" s="89"/>
      <c r="P915" s="89"/>
      <c r="Q915" s="89"/>
      <c r="R915" s="89"/>
      <c r="S915" s="89"/>
    </row>
    <row r="916" spans="1:19" ht="15.75" customHeight="1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9"/>
      <c r="N916" s="89"/>
      <c r="O916" s="89"/>
      <c r="P916" s="89"/>
      <c r="Q916" s="89"/>
      <c r="R916" s="89"/>
      <c r="S916" s="89"/>
    </row>
    <row r="917" spans="1:19" ht="15.75" customHeight="1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9"/>
      <c r="N917" s="89"/>
      <c r="O917" s="89"/>
      <c r="P917" s="89"/>
      <c r="Q917" s="89"/>
      <c r="R917" s="89"/>
      <c r="S917" s="89"/>
    </row>
    <row r="918" spans="1:19" ht="15.75" customHeight="1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9"/>
      <c r="N918" s="89"/>
      <c r="O918" s="89"/>
      <c r="P918" s="89"/>
      <c r="Q918" s="89"/>
      <c r="R918" s="89"/>
      <c r="S918" s="89"/>
    </row>
    <row r="919" spans="1:19" ht="15.75" customHeight="1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9"/>
      <c r="N919" s="89"/>
      <c r="O919" s="89"/>
      <c r="P919" s="89"/>
      <c r="Q919" s="89"/>
      <c r="R919" s="89"/>
      <c r="S919" s="89"/>
    </row>
    <row r="920" spans="1:19" ht="15.75" customHeight="1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9"/>
      <c r="N920" s="89"/>
      <c r="O920" s="89"/>
      <c r="P920" s="89"/>
      <c r="Q920" s="89"/>
      <c r="R920" s="89"/>
      <c r="S920" s="89"/>
    </row>
    <row r="921" spans="1:19" ht="15.75" customHeight="1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9"/>
      <c r="N921" s="89"/>
      <c r="O921" s="89"/>
      <c r="P921" s="89"/>
      <c r="Q921" s="89"/>
      <c r="R921" s="89"/>
      <c r="S921" s="89"/>
    </row>
    <row r="922" spans="1:19" ht="15.75" customHeight="1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9"/>
      <c r="N922" s="89"/>
      <c r="O922" s="89"/>
      <c r="P922" s="89"/>
      <c r="Q922" s="89"/>
      <c r="R922" s="89"/>
      <c r="S922" s="89"/>
    </row>
    <row r="923" spans="1:19" ht="15.75" customHeight="1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9"/>
      <c r="N923" s="89"/>
      <c r="O923" s="89"/>
      <c r="P923" s="89"/>
      <c r="Q923" s="89"/>
      <c r="R923" s="89"/>
      <c r="S923" s="89"/>
    </row>
    <row r="924" spans="1:19" ht="15.75" customHeight="1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9"/>
      <c r="N924" s="89"/>
      <c r="O924" s="89"/>
      <c r="P924" s="89"/>
      <c r="Q924" s="89"/>
      <c r="R924" s="89"/>
      <c r="S924" s="89"/>
    </row>
    <row r="925" spans="1:19" ht="15.75" customHeight="1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9"/>
      <c r="N925" s="89"/>
      <c r="O925" s="89"/>
      <c r="P925" s="89"/>
      <c r="Q925" s="89"/>
      <c r="R925" s="89"/>
      <c r="S925" s="89"/>
    </row>
    <row r="926" spans="1:19" ht="15.75" customHeight="1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9"/>
      <c r="N926" s="89"/>
      <c r="O926" s="89"/>
      <c r="P926" s="89"/>
      <c r="Q926" s="89"/>
      <c r="R926" s="89"/>
      <c r="S926" s="89"/>
    </row>
    <row r="927" spans="1:19" ht="15.75" customHeight="1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9"/>
      <c r="N927" s="89"/>
      <c r="O927" s="89"/>
      <c r="P927" s="89"/>
      <c r="Q927" s="89"/>
      <c r="R927" s="89"/>
      <c r="S927" s="89"/>
    </row>
    <row r="928" spans="1:19" ht="15.75" customHeight="1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9"/>
      <c r="N928" s="89"/>
      <c r="O928" s="89"/>
      <c r="P928" s="89"/>
      <c r="Q928" s="89"/>
      <c r="R928" s="89"/>
      <c r="S928" s="89"/>
    </row>
    <row r="929" spans="1:19" ht="15.75" customHeight="1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9"/>
      <c r="N929" s="89"/>
      <c r="O929" s="89"/>
      <c r="P929" s="89"/>
      <c r="Q929" s="89"/>
      <c r="R929" s="89"/>
      <c r="S929" s="89"/>
    </row>
    <row r="930" spans="1:19" ht="15.75" customHeight="1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9"/>
      <c r="N930" s="89"/>
      <c r="O930" s="89"/>
      <c r="P930" s="89"/>
      <c r="Q930" s="89"/>
      <c r="R930" s="89"/>
      <c r="S930" s="89"/>
    </row>
    <row r="931" spans="1:19" ht="15.75" customHeight="1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9"/>
      <c r="N931" s="89"/>
      <c r="O931" s="89"/>
      <c r="P931" s="89"/>
      <c r="Q931" s="89"/>
      <c r="R931" s="89"/>
      <c r="S931" s="89"/>
    </row>
    <row r="932" spans="1:19" ht="15.75" customHeight="1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9"/>
      <c r="N932" s="89"/>
      <c r="O932" s="89"/>
      <c r="P932" s="89"/>
      <c r="Q932" s="89"/>
      <c r="R932" s="89"/>
      <c r="S932" s="89"/>
    </row>
    <row r="933" spans="1:19" ht="15.75" customHeight="1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9"/>
      <c r="N933" s="89"/>
      <c r="O933" s="89"/>
      <c r="P933" s="89"/>
      <c r="Q933" s="89"/>
      <c r="R933" s="89"/>
      <c r="S933" s="89"/>
    </row>
    <row r="934" spans="1:19" ht="15.75" customHeight="1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9"/>
      <c r="N934" s="89"/>
      <c r="O934" s="89"/>
      <c r="P934" s="89"/>
      <c r="Q934" s="89"/>
      <c r="R934" s="89"/>
      <c r="S934" s="89"/>
    </row>
    <row r="935" spans="1:19" ht="15.75" customHeight="1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9"/>
      <c r="N935" s="89"/>
      <c r="O935" s="89"/>
      <c r="P935" s="89"/>
      <c r="Q935" s="89"/>
      <c r="R935" s="89"/>
      <c r="S935" s="89"/>
    </row>
    <row r="936" spans="1:19" ht="15.75" customHeight="1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9"/>
      <c r="N936" s="89"/>
      <c r="O936" s="89"/>
      <c r="P936" s="89"/>
      <c r="Q936" s="89"/>
      <c r="R936" s="89"/>
      <c r="S936" s="89"/>
    </row>
    <row r="937" spans="1:19" ht="15.75" customHeight="1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9"/>
      <c r="N937" s="89"/>
      <c r="O937" s="89"/>
      <c r="P937" s="89"/>
      <c r="Q937" s="89"/>
      <c r="R937" s="89"/>
      <c r="S937" s="89"/>
    </row>
    <row r="938" spans="1:19" ht="15.75" customHeight="1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9"/>
      <c r="N938" s="89"/>
      <c r="O938" s="89"/>
      <c r="P938" s="89"/>
      <c r="Q938" s="89"/>
      <c r="R938" s="89"/>
      <c r="S938" s="89"/>
    </row>
    <row r="939" spans="1:19" ht="15.75" customHeight="1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9"/>
      <c r="N939" s="89"/>
      <c r="O939" s="89"/>
      <c r="P939" s="89"/>
      <c r="Q939" s="89"/>
      <c r="R939" s="89"/>
      <c r="S939" s="89"/>
    </row>
    <row r="940" spans="1:19" ht="15.75" customHeight="1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9"/>
      <c r="N940" s="89"/>
      <c r="O940" s="89"/>
      <c r="P940" s="89"/>
      <c r="Q940" s="89"/>
      <c r="R940" s="89"/>
      <c r="S940" s="89"/>
    </row>
    <row r="941" spans="1:19" ht="15.75" customHeight="1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9"/>
      <c r="N941" s="89"/>
      <c r="O941" s="89"/>
      <c r="P941" s="89"/>
      <c r="Q941" s="89"/>
      <c r="R941" s="89"/>
      <c r="S941" s="89"/>
    </row>
    <row r="942" spans="1:19" ht="15.75" customHeight="1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9"/>
      <c r="N942" s="89"/>
      <c r="O942" s="89"/>
      <c r="P942" s="89"/>
      <c r="Q942" s="89"/>
      <c r="R942" s="89"/>
      <c r="S942" s="89"/>
    </row>
    <row r="943" spans="1:19" ht="15.75" customHeight="1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9"/>
      <c r="N943" s="89"/>
      <c r="O943" s="89"/>
      <c r="P943" s="89"/>
      <c r="Q943" s="89"/>
      <c r="R943" s="89"/>
      <c r="S943" s="89"/>
    </row>
    <row r="944" spans="1:19" ht="15.75" customHeight="1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9"/>
      <c r="N944" s="89"/>
      <c r="O944" s="89"/>
      <c r="P944" s="89"/>
      <c r="Q944" s="89"/>
      <c r="R944" s="89"/>
      <c r="S944" s="89"/>
    </row>
    <row r="945" spans="1:19" ht="15.75" customHeight="1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9"/>
      <c r="N945" s="89"/>
      <c r="O945" s="89"/>
      <c r="P945" s="89"/>
      <c r="Q945" s="89"/>
      <c r="R945" s="89"/>
      <c r="S945" s="89"/>
    </row>
    <row r="946" spans="1:19" ht="15.75" customHeight="1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9"/>
      <c r="N946" s="89"/>
      <c r="O946" s="89"/>
      <c r="P946" s="89"/>
      <c r="Q946" s="89"/>
      <c r="R946" s="89"/>
      <c r="S946" s="89"/>
    </row>
    <row r="947" spans="1:19" ht="15.75" customHeight="1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9"/>
      <c r="N947" s="89"/>
      <c r="O947" s="89"/>
      <c r="P947" s="89"/>
      <c r="Q947" s="89"/>
      <c r="R947" s="89"/>
      <c r="S947" s="89"/>
    </row>
    <row r="948" spans="1:19" ht="15.75" customHeight="1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9"/>
      <c r="N948" s="89"/>
      <c r="O948" s="89"/>
      <c r="P948" s="89"/>
      <c r="Q948" s="89"/>
      <c r="R948" s="89"/>
      <c r="S948" s="89"/>
    </row>
    <row r="949" spans="1:19" ht="15.75" customHeight="1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9"/>
      <c r="N949" s="89"/>
      <c r="O949" s="89"/>
      <c r="P949" s="89"/>
      <c r="Q949" s="89"/>
      <c r="R949" s="89"/>
      <c r="S949" s="89"/>
    </row>
    <row r="950" spans="1:19" ht="15.75" customHeight="1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9"/>
      <c r="N950" s="89"/>
      <c r="O950" s="89"/>
      <c r="P950" s="89"/>
      <c r="Q950" s="89"/>
      <c r="R950" s="89"/>
      <c r="S950" s="89"/>
    </row>
    <row r="951" spans="1:19" ht="15.75" customHeight="1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9"/>
      <c r="N951" s="89"/>
      <c r="O951" s="89"/>
      <c r="P951" s="89"/>
      <c r="Q951" s="89"/>
      <c r="R951" s="89"/>
      <c r="S951" s="89"/>
    </row>
    <row r="952" spans="1:19" ht="15.75" customHeight="1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9"/>
      <c r="N952" s="89"/>
      <c r="O952" s="89"/>
      <c r="P952" s="89"/>
      <c r="Q952" s="89"/>
      <c r="R952" s="89"/>
      <c r="S952" s="89"/>
    </row>
    <row r="953" spans="1:19" ht="15.75" customHeight="1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9"/>
      <c r="N953" s="89"/>
      <c r="O953" s="89"/>
      <c r="P953" s="89"/>
      <c r="Q953" s="89"/>
      <c r="R953" s="89"/>
      <c r="S953" s="89"/>
    </row>
    <row r="954" spans="1:19" ht="15.75" customHeight="1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9"/>
      <c r="N954" s="89"/>
      <c r="O954" s="89"/>
      <c r="P954" s="89"/>
      <c r="Q954" s="89"/>
      <c r="R954" s="89"/>
      <c r="S954" s="89"/>
    </row>
    <row r="955" spans="1:19" ht="15.75" customHeight="1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9"/>
      <c r="N955" s="89"/>
      <c r="O955" s="89"/>
      <c r="P955" s="89"/>
      <c r="Q955" s="89"/>
      <c r="R955" s="89"/>
      <c r="S955" s="89"/>
    </row>
    <row r="956" spans="1:19" ht="15.75" customHeight="1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9"/>
      <c r="N956" s="89"/>
      <c r="O956" s="89"/>
      <c r="P956" s="89"/>
      <c r="Q956" s="89"/>
      <c r="R956" s="89"/>
      <c r="S956" s="89"/>
    </row>
    <row r="957" spans="1:19" ht="15.75" customHeight="1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9"/>
      <c r="N957" s="89"/>
      <c r="O957" s="89"/>
      <c r="P957" s="89"/>
      <c r="Q957" s="89"/>
      <c r="R957" s="89"/>
      <c r="S957" s="89"/>
    </row>
    <row r="958" spans="1:19" ht="15.75" customHeight="1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9"/>
      <c r="N958" s="89"/>
      <c r="O958" s="89"/>
      <c r="P958" s="89"/>
      <c r="Q958" s="89"/>
      <c r="R958" s="89"/>
      <c r="S958" s="89"/>
    </row>
    <row r="959" spans="1:19" ht="15.75" customHeight="1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9"/>
      <c r="N959" s="89"/>
      <c r="O959" s="89"/>
      <c r="P959" s="89"/>
      <c r="Q959" s="89"/>
      <c r="R959" s="89"/>
      <c r="S959" s="89"/>
    </row>
    <row r="960" spans="1:19" ht="15.75" customHeight="1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9"/>
      <c r="N960" s="89"/>
      <c r="O960" s="89"/>
      <c r="P960" s="89"/>
      <c r="Q960" s="89"/>
      <c r="R960" s="89"/>
      <c r="S960" s="89"/>
    </row>
    <row r="961" spans="1:19" ht="15.75" customHeight="1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9"/>
      <c r="N961" s="89"/>
      <c r="O961" s="89"/>
      <c r="P961" s="89"/>
      <c r="Q961" s="89"/>
      <c r="R961" s="89"/>
      <c r="S961" s="89"/>
    </row>
    <row r="962" spans="1:19" ht="15.75" customHeight="1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9"/>
      <c r="N962" s="89"/>
      <c r="O962" s="89"/>
      <c r="P962" s="89"/>
      <c r="Q962" s="89"/>
      <c r="R962" s="89"/>
      <c r="S962" s="89"/>
    </row>
    <row r="963" spans="1:19" ht="15.75" customHeight="1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9"/>
      <c r="N963" s="89"/>
      <c r="O963" s="89"/>
      <c r="P963" s="89"/>
      <c r="Q963" s="89"/>
      <c r="R963" s="89"/>
      <c r="S963" s="89"/>
    </row>
    <row r="964" spans="1:19" ht="15.75" customHeight="1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9"/>
      <c r="N964" s="89"/>
      <c r="O964" s="89"/>
      <c r="P964" s="89"/>
      <c r="Q964" s="89"/>
      <c r="R964" s="89"/>
      <c r="S964" s="89"/>
    </row>
    <row r="965" spans="1:19" ht="15.75" customHeight="1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9"/>
      <c r="N965" s="89"/>
      <c r="O965" s="89"/>
      <c r="P965" s="89"/>
      <c r="Q965" s="89"/>
      <c r="R965" s="89"/>
      <c r="S965" s="89"/>
    </row>
    <row r="966" spans="1:19" ht="15.75" customHeight="1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9"/>
      <c r="N966" s="89"/>
      <c r="O966" s="89"/>
      <c r="P966" s="89"/>
      <c r="Q966" s="89"/>
      <c r="R966" s="89"/>
      <c r="S966" s="89"/>
    </row>
    <row r="967" spans="1:19" ht="15.75" customHeight="1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9"/>
      <c r="N967" s="89"/>
      <c r="O967" s="89"/>
      <c r="P967" s="89"/>
      <c r="Q967" s="89"/>
      <c r="R967" s="89"/>
      <c r="S967" s="89"/>
    </row>
    <row r="968" spans="1:19" ht="15.75" customHeight="1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9"/>
      <c r="N968" s="89"/>
      <c r="O968" s="89"/>
      <c r="P968" s="89"/>
      <c r="Q968" s="89"/>
      <c r="R968" s="89"/>
      <c r="S968" s="89"/>
    </row>
    <row r="969" spans="1:19" ht="15.75" customHeight="1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9"/>
      <c r="N969" s="89"/>
      <c r="O969" s="89"/>
      <c r="P969" s="89"/>
      <c r="Q969" s="89"/>
      <c r="R969" s="89"/>
      <c r="S969" s="89"/>
    </row>
    <row r="970" spans="1:19" ht="15.75" customHeight="1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9"/>
      <c r="N970" s="89"/>
      <c r="O970" s="89"/>
      <c r="P970" s="89"/>
      <c r="Q970" s="89"/>
      <c r="R970" s="89"/>
      <c r="S970" s="89"/>
    </row>
    <row r="971" spans="1:19" ht="15.75" customHeight="1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9"/>
      <c r="N971" s="89"/>
      <c r="O971" s="89"/>
      <c r="P971" s="89"/>
      <c r="Q971" s="89"/>
      <c r="R971" s="89"/>
      <c r="S971" s="89"/>
    </row>
    <row r="972" spans="1:19" ht="15.75" customHeight="1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9"/>
      <c r="N972" s="89"/>
      <c r="O972" s="89"/>
      <c r="P972" s="89"/>
      <c r="Q972" s="89"/>
      <c r="R972" s="89"/>
      <c r="S972" s="89"/>
    </row>
    <row r="973" spans="1:19" ht="15.75" customHeight="1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9"/>
      <c r="N973" s="89"/>
      <c r="O973" s="89"/>
      <c r="P973" s="89"/>
      <c r="Q973" s="89"/>
      <c r="R973" s="89"/>
      <c r="S973" s="89"/>
    </row>
    <row r="974" spans="1:19" ht="15.75" customHeight="1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9"/>
      <c r="N974" s="89"/>
      <c r="O974" s="89"/>
      <c r="P974" s="89"/>
      <c r="Q974" s="89"/>
      <c r="R974" s="89"/>
      <c r="S974" s="89"/>
    </row>
    <row r="975" spans="1:19" ht="15.75" customHeight="1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9"/>
      <c r="N975" s="89"/>
      <c r="O975" s="89"/>
      <c r="P975" s="89"/>
      <c r="Q975" s="89"/>
      <c r="R975" s="89"/>
      <c r="S975" s="89"/>
    </row>
    <row r="976" spans="1:19" ht="15.75" customHeight="1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9"/>
      <c r="N976" s="89"/>
      <c r="O976" s="89"/>
      <c r="P976" s="89"/>
      <c r="Q976" s="89"/>
      <c r="R976" s="89"/>
      <c r="S976" s="89"/>
    </row>
    <row r="977" spans="1:19" ht="15.75" customHeight="1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9"/>
      <c r="N977" s="89"/>
      <c r="O977" s="89"/>
      <c r="P977" s="89"/>
      <c r="Q977" s="89"/>
      <c r="R977" s="89"/>
      <c r="S977" s="89"/>
    </row>
    <row r="978" spans="1:19" ht="15.75" customHeight="1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9"/>
      <c r="N978" s="89"/>
      <c r="O978" s="89"/>
      <c r="P978" s="89"/>
      <c r="Q978" s="89"/>
      <c r="R978" s="89"/>
      <c r="S978" s="89"/>
    </row>
    <row r="979" spans="1:19" ht="15.75" customHeight="1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9"/>
      <c r="N979" s="89"/>
      <c r="O979" s="89"/>
      <c r="P979" s="89"/>
      <c r="Q979" s="89"/>
      <c r="R979" s="89"/>
      <c r="S979" s="89"/>
    </row>
    <row r="980" spans="1:19" ht="15.75" customHeight="1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9"/>
      <c r="N980" s="89"/>
      <c r="O980" s="89"/>
      <c r="P980" s="89"/>
      <c r="Q980" s="89"/>
      <c r="R980" s="89"/>
      <c r="S980" s="89"/>
    </row>
    <row r="981" spans="1:19" ht="15.75" customHeight="1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9"/>
      <c r="N981" s="89"/>
      <c r="O981" s="89"/>
      <c r="P981" s="89"/>
      <c r="Q981" s="89"/>
      <c r="R981" s="89"/>
      <c r="S981" s="89"/>
    </row>
    <row r="982" spans="1:19" ht="15.75" customHeight="1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9"/>
      <c r="N982" s="89"/>
      <c r="O982" s="89"/>
      <c r="P982" s="89"/>
      <c r="Q982" s="89"/>
      <c r="R982" s="89"/>
      <c r="S982" s="89"/>
    </row>
    <row r="983" spans="1:19" ht="15.75" customHeight="1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9"/>
      <c r="N983" s="89"/>
      <c r="O983" s="89"/>
      <c r="P983" s="89"/>
      <c r="Q983" s="89"/>
      <c r="R983" s="89"/>
      <c r="S983" s="89"/>
    </row>
    <row r="984" spans="1:19" ht="15.75" customHeight="1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9"/>
      <c r="N984" s="89"/>
      <c r="O984" s="89"/>
      <c r="P984" s="89"/>
      <c r="Q984" s="89"/>
      <c r="R984" s="89"/>
      <c r="S984" s="89"/>
    </row>
    <row r="985" spans="1:19" ht="15.75" customHeight="1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9"/>
      <c r="N985" s="89"/>
      <c r="O985" s="89"/>
      <c r="P985" s="89"/>
      <c r="Q985" s="89"/>
      <c r="R985" s="89"/>
      <c r="S985" s="89"/>
    </row>
    <row r="986" spans="1:19" ht="15.75" customHeight="1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9"/>
      <c r="N986" s="89"/>
      <c r="O986" s="89"/>
      <c r="P986" s="89"/>
      <c r="Q986" s="89"/>
      <c r="R986" s="89"/>
      <c r="S986" s="89"/>
    </row>
    <row r="987" spans="1:19" ht="15.75" customHeight="1">
      <c r="A987" s="84"/>
      <c r="B987" s="84"/>
      <c r="C987" s="84"/>
      <c r="D987" s="84"/>
      <c r="E987" s="84"/>
      <c r="F987" s="84"/>
      <c r="G987" s="84"/>
      <c r="H987" s="84"/>
      <c r="I987" s="84"/>
      <c r="J987" s="84"/>
      <c r="K987" s="84"/>
      <c r="L987" s="84"/>
      <c r="M987" s="89"/>
      <c r="N987" s="89"/>
      <c r="O987" s="89"/>
      <c r="P987" s="89"/>
      <c r="Q987" s="89"/>
      <c r="R987" s="89"/>
      <c r="S987" s="89"/>
    </row>
    <row r="988" spans="1:19" ht="15.75" customHeight="1">
      <c r="A988" s="84"/>
      <c r="B988" s="84"/>
      <c r="C988" s="84"/>
      <c r="D988" s="84"/>
      <c r="E988" s="84"/>
      <c r="F988" s="84"/>
      <c r="G988" s="84"/>
      <c r="H988" s="84"/>
      <c r="I988" s="84"/>
      <c r="J988" s="84"/>
      <c r="K988" s="84"/>
      <c r="L988" s="84"/>
      <c r="M988" s="89"/>
      <c r="N988" s="89"/>
      <c r="O988" s="89"/>
      <c r="P988" s="89"/>
      <c r="Q988" s="89"/>
      <c r="R988" s="89"/>
      <c r="S988" s="89"/>
    </row>
    <row r="989" spans="1:19" ht="15.75" customHeight="1">
      <c r="A989" s="84"/>
      <c r="B989" s="84"/>
      <c r="C989" s="84"/>
      <c r="D989" s="84"/>
      <c r="E989" s="84"/>
      <c r="F989" s="84"/>
      <c r="G989" s="84"/>
      <c r="H989" s="84"/>
      <c r="I989" s="84"/>
      <c r="J989" s="84"/>
      <c r="K989" s="84"/>
      <c r="L989" s="84"/>
      <c r="M989" s="89"/>
      <c r="N989" s="89"/>
      <c r="O989" s="89"/>
      <c r="P989" s="89"/>
      <c r="Q989" s="89"/>
      <c r="R989" s="89"/>
      <c r="S989" s="89"/>
    </row>
    <row r="990" spans="1:19" ht="15.75" customHeight="1">
      <c r="A990" s="84"/>
      <c r="B990" s="84"/>
      <c r="C990" s="84"/>
      <c r="D990" s="84"/>
      <c r="E990" s="84"/>
      <c r="F990" s="84"/>
      <c r="G990" s="84"/>
      <c r="H990" s="84"/>
      <c r="I990" s="84"/>
      <c r="J990" s="84"/>
      <c r="K990" s="84"/>
      <c r="L990" s="84"/>
      <c r="M990" s="89"/>
      <c r="N990" s="89"/>
      <c r="O990" s="89"/>
      <c r="P990" s="89"/>
      <c r="Q990" s="89"/>
      <c r="R990" s="89"/>
      <c r="S990" s="89"/>
    </row>
    <row r="991" spans="1:19" ht="15.75" customHeight="1">
      <c r="A991" s="84"/>
      <c r="B991" s="84"/>
      <c r="C991" s="84"/>
      <c r="D991" s="84"/>
      <c r="E991" s="84"/>
      <c r="F991" s="84"/>
      <c r="G991" s="84"/>
      <c r="H991" s="84"/>
      <c r="I991" s="84"/>
      <c r="J991" s="84"/>
      <c r="K991" s="84"/>
      <c r="L991" s="84"/>
      <c r="M991" s="89"/>
      <c r="N991" s="89"/>
      <c r="O991" s="89"/>
      <c r="P991" s="89"/>
      <c r="Q991" s="89"/>
      <c r="R991" s="89"/>
      <c r="S991" s="89"/>
    </row>
    <row r="992" spans="1:19" ht="15.75" customHeight="1">
      <c r="A992" s="84"/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9"/>
      <c r="N992" s="89"/>
      <c r="O992" s="89"/>
      <c r="P992" s="89"/>
      <c r="Q992" s="89"/>
      <c r="R992" s="89"/>
      <c r="S992" s="89"/>
    </row>
    <row r="993" spans="1:6" ht="15" customHeight="1">
      <c r="A993" s="84"/>
      <c r="B993" s="84"/>
      <c r="C993" s="84"/>
      <c r="D993" s="84"/>
      <c r="E993" s="84"/>
      <c r="F993" s="84"/>
    </row>
  </sheetData>
  <mergeCells count="3">
    <mergeCell ref="E4:F4"/>
    <mergeCell ref="B5:D5"/>
    <mergeCell ref="B10:D1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selection activeCell="H9" sqref="H9"/>
    </sheetView>
  </sheetViews>
  <sheetFormatPr defaultColWidth="12.42578125" defaultRowHeight="15" customHeight="1"/>
  <cols>
    <col min="1" max="1" width="7.7109375" bestFit="1" customWidth="1"/>
    <col min="2" max="2" width="7.42578125" customWidth="1"/>
    <col min="3" max="3" width="13.28515625" bestFit="1" customWidth="1"/>
    <col min="4" max="4" width="11.42578125" bestFit="1" customWidth="1"/>
    <col min="5" max="5" width="9" bestFit="1" customWidth="1"/>
    <col min="6" max="6" width="10.28515625" bestFit="1" customWidth="1"/>
    <col min="7" max="7" width="10.140625" customWidth="1"/>
    <col min="8" max="10" width="8.42578125" customWidth="1"/>
    <col min="11" max="11" width="7.42578125" customWidth="1"/>
    <col min="12" max="12" width="8.42578125" bestFit="1" customWidth="1"/>
    <col min="13" max="13" width="7.42578125" customWidth="1"/>
    <col min="14" max="14" width="5.42578125" bestFit="1" customWidth="1"/>
    <col min="15" max="15" width="9" bestFit="1" customWidth="1"/>
    <col min="16" max="18" width="7.42578125" customWidth="1"/>
    <col min="19" max="19" width="6.7109375" bestFit="1" customWidth="1"/>
    <col min="20" max="20" width="7.42578125" customWidth="1"/>
    <col min="21" max="21" width="12" bestFit="1" customWidth="1"/>
    <col min="22" max="22" width="9" bestFit="1" customWidth="1"/>
    <col min="23" max="23" width="8.7109375" bestFit="1" customWidth="1"/>
    <col min="24" max="25" width="7.42578125" customWidth="1"/>
    <col min="26" max="26" width="7.42578125" bestFit="1" customWidth="1"/>
    <col min="27" max="27" width="7.42578125" customWidth="1"/>
    <col min="28" max="28" width="8.7109375" bestFit="1" customWidth="1"/>
  </cols>
  <sheetData>
    <row r="1" spans="1:28" ht="15" customHeight="1">
      <c r="A1" s="3" t="s">
        <v>45</v>
      </c>
      <c r="B1" s="3" t="s">
        <v>5</v>
      </c>
      <c r="C1" s="3" t="s">
        <v>59</v>
      </c>
      <c r="D1" s="3" t="s">
        <v>60</v>
      </c>
      <c r="E1" s="3" t="s">
        <v>53</v>
      </c>
      <c r="F1" s="3" t="s">
        <v>61</v>
      </c>
      <c r="G1" s="4" t="s">
        <v>63</v>
      </c>
      <c r="H1" s="3"/>
      <c r="I1" s="3" t="s">
        <v>46</v>
      </c>
      <c r="J1" s="3" t="s">
        <v>5</v>
      </c>
      <c r="K1" s="3" t="s">
        <v>59</v>
      </c>
      <c r="L1" t="s">
        <v>60</v>
      </c>
      <c r="M1" s="3" t="s">
        <v>53</v>
      </c>
      <c r="N1" t="s">
        <v>61</v>
      </c>
      <c r="O1" s="4" t="s">
        <v>63</v>
      </c>
      <c r="Q1" s="3" t="s">
        <v>47</v>
      </c>
      <c r="R1" s="3" t="s">
        <v>5</v>
      </c>
      <c r="S1" s="3" t="s">
        <v>59</v>
      </c>
      <c r="T1" t="s">
        <v>60</v>
      </c>
      <c r="U1" s="3" t="s">
        <v>53</v>
      </c>
      <c r="V1" t="s">
        <v>61</v>
      </c>
      <c r="W1" s="4" t="s">
        <v>63</v>
      </c>
      <c r="Z1" s="3" t="s">
        <v>62</v>
      </c>
      <c r="AA1" s="3" t="s">
        <v>5</v>
      </c>
      <c r="AB1" s="3" t="s">
        <v>53</v>
      </c>
    </row>
    <row r="2" spans="1:28" ht="15" customHeight="1">
      <c r="B2" s="3">
        <v>0</v>
      </c>
      <c r="C2" s="46">
        <f>IF($B2&lt;='Salinity Calculator'!$G$19,1,IF(B2&gt;'Salinity Calculator'!$G$19+1/'Salinity Calculator'!$H$19,0,(1-'Salinity Calculator'!$H$19*(B2-'Salinity Calculator'!$G$19))))</f>
        <v>1</v>
      </c>
      <c r="D2" s="3">
        <f>C2*'Salinity Calculator'!$B$8</f>
        <v>149</v>
      </c>
      <c r="E2" s="12">
        <f>D2*'Salinity Calculator'!$B$7</f>
        <v>491.7</v>
      </c>
      <c r="F2" s="12">
        <f>'Corn Budget'!$B$18</f>
        <v>322.66000000000003</v>
      </c>
      <c r="G2" s="12">
        <f>E2-F2</f>
        <v>169.03999999999996</v>
      </c>
      <c r="H2" s="12"/>
      <c r="J2" s="4">
        <v>0</v>
      </c>
      <c r="K2" s="46">
        <f>IF($J2&lt;='Salinity Calculator'!$G$20,1,IF(J2&gt;'Salinity Calculator'!$G$20+1/'Salinity Calculator'!$H$20,0,(1-'Salinity Calculator'!$H$20*(J2-'Salinity Calculator'!$G$20))))</f>
        <v>1</v>
      </c>
      <c r="L2">
        <f>K2*'Salinity Calculator'!$C$8</f>
        <v>37</v>
      </c>
      <c r="M2" s="3">
        <f>L2*'Salinity Calculator'!$C$7</f>
        <v>302.65999999999997</v>
      </c>
      <c r="N2">
        <v>148</v>
      </c>
      <c r="O2" s="12">
        <f t="shared" ref="O2:O12" si="0">M2-N2</f>
        <v>154.65999999999997</v>
      </c>
      <c r="R2" s="4">
        <v>0</v>
      </c>
      <c r="S2" s="46">
        <f>IF($R2&lt;='Salinity Calculator'!$G$21,1,IF(R2&gt;'Salinity Calculator'!$G$21+1/'Salinity Calculator'!$H$21,0,(1-'Salinity Calculator'!$H$21*(R2-'Salinity Calculator'!$G$21))))</f>
        <v>1</v>
      </c>
      <c r="T2">
        <f>S2*'Salinity Calculator'!$D$8</f>
        <v>59</v>
      </c>
      <c r="U2" s="12">
        <f>'Saline-Revenue Data'!S2*'HRSW Budget'!$B$8*'HRSW Budget'!$B$9</f>
        <v>382.5</v>
      </c>
      <c r="V2">
        <v>173</v>
      </c>
      <c r="W2" s="12">
        <f t="shared" ref="W2" si="1">U2-V2</f>
        <v>209.5</v>
      </c>
      <c r="X2" s="12"/>
      <c r="Z2" s="3">
        <v>1</v>
      </c>
      <c r="AA2" s="3">
        <f>'Salinity Calculator'!B2</f>
        <v>0</v>
      </c>
      <c r="AB2" s="3">
        <v>500</v>
      </c>
    </row>
    <row r="3" spans="1:28" ht="15" customHeight="1">
      <c r="B3" s="3">
        <v>0.1</v>
      </c>
      <c r="C3" s="46">
        <f>IF($B3&lt;='Salinity Calculator'!$G$19,1,IF(B3&gt;'Salinity Calculator'!$G$19+1/'Salinity Calculator'!$H$19,0,(1-'Salinity Calculator'!$H$19*(B3-'Salinity Calculator'!$G$19))))</f>
        <v>1</v>
      </c>
      <c r="D3" s="4">
        <f>C3*'Salinity Calculator'!$B$8</f>
        <v>149</v>
      </c>
      <c r="E3" s="12">
        <f>D3*'Salinity Calculator'!$B$7</f>
        <v>491.7</v>
      </c>
      <c r="F3" s="12">
        <f>'Corn Budget'!$B$18</f>
        <v>322.66000000000003</v>
      </c>
      <c r="G3" s="12">
        <f t="shared" ref="G3:G66" si="2">E3-F3</f>
        <v>169.03999999999996</v>
      </c>
      <c r="H3" s="12"/>
      <c r="J3" s="4">
        <v>0.1</v>
      </c>
      <c r="K3" s="46">
        <f>IF($J3&lt;='Salinity Calculator'!$G$20,1,IF(J3&gt;'Salinity Calculator'!$G$20+1/'Salinity Calculator'!$H$20,0,(1-'Salinity Calculator'!$H$20*(J3-'Salinity Calculator'!$G$20))))</f>
        <v>1</v>
      </c>
      <c r="L3">
        <f>K3*'Salinity Calculator'!$C$8</f>
        <v>37</v>
      </c>
      <c r="M3" s="4">
        <f>L3*'Salinity Calculator'!$C$7</f>
        <v>302.65999999999997</v>
      </c>
      <c r="N3">
        <v>148</v>
      </c>
      <c r="O3" s="12">
        <f t="shared" ref="O3:O6" si="3">M3-N3</f>
        <v>154.65999999999997</v>
      </c>
      <c r="R3" s="4">
        <v>0.1</v>
      </c>
      <c r="S3" s="46">
        <f>IF($R3&lt;='Salinity Calculator'!$G$21,1,IF(R3&gt;'Salinity Calculator'!$G$21+1/'Salinity Calculator'!$H$21,0,(1-'Salinity Calculator'!$H$21*(R3-'Salinity Calculator'!$G$21))))</f>
        <v>1</v>
      </c>
      <c r="T3">
        <f>S3*'Salinity Calculator'!$D$8</f>
        <v>59</v>
      </c>
      <c r="U3" s="12">
        <f>'Saline-Revenue Data'!S3*'HRSW Budget'!$B$8*'HRSW Budget'!$B$9</f>
        <v>382.5</v>
      </c>
      <c r="V3">
        <v>173</v>
      </c>
      <c r="W3" s="12">
        <f t="shared" ref="W3:W19" si="4">U3-V3</f>
        <v>209.5</v>
      </c>
      <c r="X3" s="12"/>
      <c r="Z3" s="3">
        <v>0</v>
      </c>
      <c r="AA3" s="3">
        <f>AA2</f>
        <v>0</v>
      </c>
      <c r="AB3" s="3">
        <v>0</v>
      </c>
    </row>
    <row r="4" spans="1:28" ht="15" customHeight="1">
      <c r="B4" s="3">
        <v>0.2</v>
      </c>
      <c r="C4" s="46">
        <f>IF($B4&lt;='Salinity Calculator'!$G$19,1,IF(B4&gt;'Salinity Calculator'!$G$19+1/'Salinity Calculator'!$H$19,0,(1-'Salinity Calculator'!$H$19*(B4-'Salinity Calculator'!$G$19))))</f>
        <v>1</v>
      </c>
      <c r="D4" s="4">
        <f>C4*'Salinity Calculator'!$B$8</f>
        <v>149</v>
      </c>
      <c r="E4" s="12">
        <f>D4*'Salinity Calculator'!$B$7</f>
        <v>491.7</v>
      </c>
      <c r="F4" s="12">
        <f>'Corn Budget'!$B$18</f>
        <v>322.66000000000003</v>
      </c>
      <c r="G4" s="12">
        <f t="shared" si="2"/>
        <v>169.03999999999996</v>
      </c>
      <c r="H4" s="12"/>
      <c r="J4" s="4">
        <v>0.2</v>
      </c>
      <c r="K4" s="46">
        <f>IF($J4&lt;='Salinity Calculator'!$G$20,1,IF(J4&gt;'Salinity Calculator'!$G$20+1/'Salinity Calculator'!$H$20,0,(1-'Salinity Calculator'!$H$20*(J4-'Salinity Calculator'!$G$20))))</f>
        <v>1</v>
      </c>
      <c r="L4">
        <f>K4*'Salinity Calculator'!$C$8</f>
        <v>37</v>
      </c>
      <c r="M4" s="4">
        <f>L4*'Salinity Calculator'!$C$7</f>
        <v>302.65999999999997</v>
      </c>
      <c r="N4">
        <v>148</v>
      </c>
      <c r="O4" s="12">
        <f t="shared" si="3"/>
        <v>154.65999999999997</v>
      </c>
      <c r="R4" s="4">
        <v>0.2</v>
      </c>
      <c r="S4" s="46">
        <f>IF($R4&lt;='Salinity Calculator'!$G$21,1,IF(R4&gt;'Salinity Calculator'!$G$21+1/'Salinity Calculator'!$H$21,0,(1-'Salinity Calculator'!$H$21*(R4-'Salinity Calculator'!$G$21))))</f>
        <v>1</v>
      </c>
      <c r="T4">
        <f>S4*'Salinity Calculator'!$D$8</f>
        <v>59</v>
      </c>
      <c r="U4" s="12">
        <f>'Saline-Revenue Data'!S4*'HRSW Budget'!$B$8*'HRSW Budget'!$B$9</f>
        <v>382.5</v>
      </c>
      <c r="V4">
        <v>173</v>
      </c>
      <c r="W4" s="12">
        <f t="shared" si="4"/>
        <v>209.5</v>
      </c>
      <c r="X4" s="12"/>
      <c r="Y4" s="12"/>
    </row>
    <row r="5" spans="1:28" ht="15" customHeight="1">
      <c r="B5" s="4">
        <v>0.3</v>
      </c>
      <c r="C5" s="46">
        <f>IF($B5&lt;='Salinity Calculator'!$G$19,1,IF(B5&gt;'Salinity Calculator'!$G$19+1/'Salinity Calculator'!$H$19,0,(1-'Salinity Calculator'!$H$19*(B5-'Salinity Calculator'!$G$19))))</f>
        <v>1</v>
      </c>
      <c r="D5" s="4">
        <f>C5*'Salinity Calculator'!$B$8</f>
        <v>149</v>
      </c>
      <c r="E5" s="12">
        <f>D5*'Salinity Calculator'!$B$7</f>
        <v>491.7</v>
      </c>
      <c r="F5" s="12">
        <f>'Corn Budget'!$B$18</f>
        <v>322.66000000000003</v>
      </c>
      <c r="G5" s="12">
        <f t="shared" si="2"/>
        <v>169.03999999999996</v>
      </c>
      <c r="H5" s="12"/>
      <c r="J5" s="4">
        <v>0.3</v>
      </c>
      <c r="K5" s="46">
        <f>IF($J5&lt;='Salinity Calculator'!$G$20,1,IF(J5&gt;'Salinity Calculator'!$G$20+1/'Salinity Calculator'!$H$20,0,(1-'Salinity Calculator'!$H$20*(J5-'Salinity Calculator'!$G$20))))</f>
        <v>1</v>
      </c>
      <c r="L5">
        <f>K5*'Salinity Calculator'!$C$8</f>
        <v>37</v>
      </c>
      <c r="M5" s="4">
        <f>L5*'Salinity Calculator'!$C$7</f>
        <v>302.65999999999997</v>
      </c>
      <c r="N5">
        <v>148</v>
      </c>
      <c r="O5" s="12">
        <f t="shared" si="3"/>
        <v>154.65999999999997</v>
      </c>
      <c r="R5" s="4">
        <v>0.3</v>
      </c>
      <c r="S5" s="46">
        <f>IF($R5&lt;='Salinity Calculator'!$G$21,1,IF(R5&gt;'Salinity Calculator'!$G$21+1/'Salinity Calculator'!$H$21,0,(1-'Salinity Calculator'!$H$21*(R5-'Salinity Calculator'!$G$21))))</f>
        <v>1</v>
      </c>
      <c r="T5">
        <f>S5*'Salinity Calculator'!$D$8</f>
        <v>59</v>
      </c>
      <c r="U5" s="12">
        <f>'Saline-Revenue Data'!S5*'HRSW Budget'!$B$8*'HRSW Budget'!$B$9</f>
        <v>382.5</v>
      </c>
      <c r="V5">
        <v>173</v>
      </c>
      <c r="W5" s="12">
        <f t="shared" si="4"/>
        <v>209.5</v>
      </c>
      <c r="X5" s="12"/>
      <c r="Y5" s="12"/>
    </row>
    <row r="6" spans="1:28" ht="15" customHeight="1">
      <c r="B6" s="4">
        <v>0.4</v>
      </c>
      <c r="C6" s="46">
        <f>IF($B6&lt;='Salinity Calculator'!$G$19,1,IF(B6&gt;'Salinity Calculator'!$G$19+1/'Salinity Calculator'!$H$19,0,(1-'Salinity Calculator'!$H$19*(B6-'Salinity Calculator'!$G$19))))</f>
        <v>1</v>
      </c>
      <c r="D6" s="4">
        <f>C6*'Salinity Calculator'!$B$8</f>
        <v>149</v>
      </c>
      <c r="E6" s="12">
        <f>D6*'Salinity Calculator'!$B$7</f>
        <v>491.7</v>
      </c>
      <c r="F6" s="12">
        <f>'Corn Budget'!$B$18</f>
        <v>322.66000000000003</v>
      </c>
      <c r="G6" s="12">
        <f t="shared" si="2"/>
        <v>169.03999999999996</v>
      </c>
      <c r="H6" s="12"/>
      <c r="J6" s="4">
        <v>0.4</v>
      </c>
      <c r="K6" s="46">
        <f>IF($J6&lt;='Salinity Calculator'!$G$20,1,IF(J6&gt;'Salinity Calculator'!$G$20+1/'Salinity Calculator'!$H$20,0,(1-'Salinity Calculator'!$H$20*(J6-'Salinity Calculator'!$G$20))))</f>
        <v>1</v>
      </c>
      <c r="L6">
        <f>K6*'Salinity Calculator'!$C$8</f>
        <v>37</v>
      </c>
      <c r="M6" s="4">
        <f>L6*'Salinity Calculator'!$C$7</f>
        <v>302.65999999999997</v>
      </c>
      <c r="N6">
        <v>148</v>
      </c>
      <c r="O6" s="12">
        <f t="shared" si="3"/>
        <v>154.65999999999997</v>
      </c>
      <c r="R6" s="4">
        <v>0.4</v>
      </c>
      <c r="S6" s="46">
        <f>IF($R6&lt;='Salinity Calculator'!$G$21,1,IF(R6&gt;'Salinity Calculator'!$G$21+1/'Salinity Calculator'!$H$21,0,(1-'Salinity Calculator'!$H$21*(R6-'Salinity Calculator'!$G$21))))</f>
        <v>1</v>
      </c>
      <c r="T6">
        <f>S6*'Salinity Calculator'!$D$8</f>
        <v>59</v>
      </c>
      <c r="U6" s="12">
        <f>'Saline-Revenue Data'!S6*'HRSW Budget'!$B$8*'HRSW Budget'!$B$9</f>
        <v>382.5</v>
      </c>
      <c r="V6">
        <v>173</v>
      </c>
      <c r="W6" s="12">
        <f t="shared" si="4"/>
        <v>209.5</v>
      </c>
      <c r="X6" s="12"/>
    </row>
    <row r="7" spans="1:28" ht="15" customHeight="1">
      <c r="B7" s="4">
        <v>0.5</v>
      </c>
      <c r="C7" s="46">
        <f>IF($B7&lt;='Salinity Calculator'!$G$19,1,IF(B7&gt;'Salinity Calculator'!$G$19+1/'Salinity Calculator'!$H$19,0,(1-'Salinity Calculator'!$H$19*(B7-'Salinity Calculator'!$G$19))))</f>
        <v>1</v>
      </c>
      <c r="D7" s="4">
        <f>C7*'Salinity Calculator'!$B$8</f>
        <v>149</v>
      </c>
      <c r="E7" s="12">
        <f>D7*'Salinity Calculator'!$B$7</f>
        <v>491.7</v>
      </c>
      <c r="F7" s="12">
        <f>'Corn Budget'!$B$18</f>
        <v>322.66000000000003</v>
      </c>
      <c r="G7" s="12">
        <f t="shared" si="2"/>
        <v>169.03999999999996</v>
      </c>
      <c r="H7" s="12"/>
      <c r="J7" s="4">
        <v>0.5</v>
      </c>
      <c r="K7" s="46">
        <f>IF($J7&lt;='Salinity Calculator'!$G$20,1,IF(J7&gt;'Salinity Calculator'!$G$20+1/'Salinity Calculator'!$H$20,0,(1-'Salinity Calculator'!$H$20*(J7-'Salinity Calculator'!$G$20))))</f>
        <v>1</v>
      </c>
      <c r="L7">
        <f>K7*'Salinity Calculator'!$C$8</f>
        <v>37</v>
      </c>
      <c r="M7" s="4">
        <f>L7*'Salinity Calculator'!$C$7</f>
        <v>302.65999999999997</v>
      </c>
      <c r="N7">
        <v>148</v>
      </c>
      <c r="O7" s="12">
        <f t="shared" si="0"/>
        <v>154.65999999999997</v>
      </c>
      <c r="R7" s="4">
        <v>0.5</v>
      </c>
      <c r="S7" s="46">
        <f>IF($R7&lt;='Salinity Calculator'!$G$21,1,IF(R7&gt;'Salinity Calculator'!$G$21+1/'Salinity Calculator'!$H$21,0,(1-'Salinity Calculator'!$H$21*(R7-'Salinity Calculator'!$G$21))))</f>
        <v>1</v>
      </c>
      <c r="T7">
        <f>S7*'Salinity Calculator'!$D$8</f>
        <v>59</v>
      </c>
      <c r="U7" s="12">
        <f>'Saline-Revenue Data'!S7*'HRSW Budget'!$B$8*'HRSW Budget'!$B$9</f>
        <v>382.5</v>
      </c>
      <c r="V7">
        <v>173</v>
      </c>
      <c r="W7" s="12">
        <f t="shared" si="4"/>
        <v>209.5</v>
      </c>
      <c r="X7" s="12"/>
    </row>
    <row r="8" spans="1:28" ht="15" customHeight="1">
      <c r="B8" s="4">
        <v>0.6</v>
      </c>
      <c r="C8" s="46">
        <f>IF($B8&lt;='Salinity Calculator'!$G$19,1,IF(B8&gt;'Salinity Calculator'!$G$19+1/'Salinity Calculator'!$H$19,0,(1-'Salinity Calculator'!$H$19*(B8-'Salinity Calculator'!$G$19))))</f>
        <v>1</v>
      </c>
      <c r="D8" s="4">
        <f>C8*'Salinity Calculator'!$B$8</f>
        <v>149</v>
      </c>
      <c r="E8" s="12">
        <f>D8*'Salinity Calculator'!$B$7</f>
        <v>491.7</v>
      </c>
      <c r="F8" s="12">
        <f>'Corn Budget'!$B$18</f>
        <v>322.66000000000003</v>
      </c>
      <c r="G8" s="12">
        <f t="shared" si="2"/>
        <v>169.03999999999996</v>
      </c>
      <c r="H8" s="12"/>
      <c r="J8" s="4">
        <v>0.6</v>
      </c>
      <c r="K8" s="46">
        <f>IF($J8&lt;='Salinity Calculator'!$G$20,1,IF(J8&gt;'Salinity Calculator'!$G$20+1/'Salinity Calculator'!$H$20,0,(1-'Salinity Calculator'!$H$20*(J8-'Salinity Calculator'!$G$20))))</f>
        <v>1</v>
      </c>
      <c r="L8">
        <f>K8*'Salinity Calculator'!$C$8</f>
        <v>37</v>
      </c>
      <c r="M8" s="4">
        <f>L8*'Salinity Calculator'!$C$7</f>
        <v>302.65999999999997</v>
      </c>
      <c r="N8">
        <v>148</v>
      </c>
      <c r="O8" s="12">
        <f t="shared" si="0"/>
        <v>154.65999999999997</v>
      </c>
      <c r="R8" s="4">
        <v>0.6</v>
      </c>
      <c r="S8" s="46">
        <f>IF($R8&lt;='Salinity Calculator'!$G$21,1,IF(R8&gt;'Salinity Calculator'!$G$21+1/'Salinity Calculator'!$H$21,0,(1-'Salinity Calculator'!$H$21*(R8-'Salinity Calculator'!$G$21))))</f>
        <v>1</v>
      </c>
      <c r="T8">
        <f>S8*'Salinity Calculator'!$D$8</f>
        <v>59</v>
      </c>
      <c r="U8" s="12">
        <f>'Saline-Revenue Data'!S8*'HRSW Budget'!$B$8*'HRSW Budget'!$B$9</f>
        <v>382.5</v>
      </c>
      <c r="V8">
        <v>173</v>
      </c>
      <c r="W8" s="12">
        <f t="shared" si="4"/>
        <v>209.5</v>
      </c>
      <c r="X8" s="12"/>
    </row>
    <row r="9" spans="1:28" ht="15" customHeight="1">
      <c r="B9" s="4">
        <v>0.7</v>
      </c>
      <c r="C9" s="46">
        <f>IF($B9&lt;='Salinity Calculator'!$G$19,1,IF(B9&gt;'Salinity Calculator'!$G$19+1/'Salinity Calculator'!$H$19,0,(1-'Salinity Calculator'!$H$19*(B9-'Salinity Calculator'!$G$19))))</f>
        <v>1</v>
      </c>
      <c r="D9" s="4">
        <f>C9*'Salinity Calculator'!$B$8</f>
        <v>149</v>
      </c>
      <c r="E9" s="12">
        <f>D9*'Salinity Calculator'!$B$7</f>
        <v>491.7</v>
      </c>
      <c r="F9" s="12">
        <f>'Corn Budget'!$B$18</f>
        <v>322.66000000000003</v>
      </c>
      <c r="G9" s="12">
        <f t="shared" si="2"/>
        <v>169.03999999999996</v>
      </c>
      <c r="H9" s="12"/>
      <c r="J9" s="4">
        <v>0.7</v>
      </c>
      <c r="K9" s="46">
        <f>IF($J9&lt;='Salinity Calculator'!$G$20,1,IF(J9&gt;'Salinity Calculator'!$G$20+1/'Salinity Calculator'!$H$20,0,(1-'Salinity Calculator'!$H$20*(J9-'Salinity Calculator'!$G$20))))</f>
        <v>1</v>
      </c>
      <c r="L9">
        <f>K9*'Salinity Calculator'!$C$8</f>
        <v>37</v>
      </c>
      <c r="M9" s="4">
        <f>L9*'Salinity Calculator'!$C$7</f>
        <v>302.65999999999997</v>
      </c>
      <c r="N9">
        <v>148</v>
      </c>
      <c r="O9" s="12">
        <f t="shared" si="0"/>
        <v>154.65999999999997</v>
      </c>
      <c r="R9" s="4">
        <v>0.7</v>
      </c>
      <c r="S9" s="46">
        <f>IF($R9&lt;='Salinity Calculator'!$G$21,1,IF(R9&gt;'Salinity Calculator'!$G$21+1/'Salinity Calculator'!$H$21,0,(1-'Salinity Calculator'!$H$21*(R9-'Salinity Calculator'!$G$21))))</f>
        <v>1</v>
      </c>
      <c r="T9">
        <f>S9*'Salinity Calculator'!$D$8</f>
        <v>59</v>
      </c>
      <c r="U9" s="12">
        <f>'Saline-Revenue Data'!S9*'HRSW Budget'!$B$8*'HRSW Budget'!$B$9</f>
        <v>382.5</v>
      </c>
      <c r="V9">
        <v>173</v>
      </c>
      <c r="W9" s="12">
        <f t="shared" si="4"/>
        <v>209.5</v>
      </c>
      <c r="X9" s="12"/>
    </row>
    <row r="10" spans="1:28" ht="15" customHeight="1">
      <c r="B10" s="4">
        <v>0.8</v>
      </c>
      <c r="C10" s="46">
        <f>IF($B10&lt;='Salinity Calculator'!$G$19,1,IF(B10&gt;'Salinity Calculator'!$G$19+1/'Salinity Calculator'!$H$19,0,(1-'Salinity Calculator'!$H$19*(B10-'Salinity Calculator'!$G$19))))</f>
        <v>1</v>
      </c>
      <c r="D10" s="4">
        <f>C10*'Salinity Calculator'!$B$8</f>
        <v>149</v>
      </c>
      <c r="E10" s="12">
        <f>D10*'Salinity Calculator'!$B$7</f>
        <v>491.7</v>
      </c>
      <c r="F10" s="12">
        <f>'Corn Budget'!$B$18</f>
        <v>322.66000000000003</v>
      </c>
      <c r="G10" s="12">
        <f t="shared" si="2"/>
        <v>169.03999999999996</v>
      </c>
      <c r="H10" s="12"/>
      <c r="J10" s="4">
        <v>0.8</v>
      </c>
      <c r="K10" s="46">
        <f>IF($J10&lt;='Salinity Calculator'!$G$20,1,IF(J10&gt;'Salinity Calculator'!$G$20+1/'Salinity Calculator'!$H$20,0,(1-'Salinity Calculator'!$H$20*(J10-'Salinity Calculator'!$G$20))))</f>
        <v>1</v>
      </c>
      <c r="L10">
        <f>K10*'Salinity Calculator'!$C$8</f>
        <v>37</v>
      </c>
      <c r="M10" s="4">
        <f>L10*'Salinity Calculator'!$C$7</f>
        <v>302.65999999999997</v>
      </c>
      <c r="N10">
        <v>148</v>
      </c>
      <c r="O10" s="12">
        <f t="shared" si="0"/>
        <v>154.65999999999997</v>
      </c>
      <c r="R10" s="4">
        <v>0.8</v>
      </c>
      <c r="S10" s="46">
        <f>IF($R10&lt;='Salinity Calculator'!$G$21,1,IF(R10&gt;'Salinity Calculator'!$G$21+1/'Salinity Calculator'!$H$21,0,(1-'Salinity Calculator'!$H$21*(R10-'Salinity Calculator'!$G$21))))</f>
        <v>1</v>
      </c>
      <c r="T10">
        <f>S10*'Salinity Calculator'!$D$8</f>
        <v>59</v>
      </c>
      <c r="U10" s="12">
        <f>'Saline-Revenue Data'!S10*'HRSW Budget'!$B$8*'HRSW Budget'!$B$9</f>
        <v>382.5</v>
      </c>
      <c r="V10">
        <v>173</v>
      </c>
      <c r="W10" s="12">
        <f t="shared" si="4"/>
        <v>209.5</v>
      </c>
    </row>
    <row r="11" spans="1:28" ht="15" customHeight="1">
      <c r="B11" s="4">
        <v>0.9</v>
      </c>
      <c r="C11" s="46">
        <f>IF($B11&lt;='Salinity Calculator'!$G$19,1,IF(B11&gt;'Salinity Calculator'!$G$19+1/'Salinity Calculator'!$H$19,0,(1-'Salinity Calculator'!$H$19*(B11-'Salinity Calculator'!$G$19))))</f>
        <v>1</v>
      </c>
      <c r="D11" s="4">
        <f>C11*'Salinity Calculator'!$B$8</f>
        <v>149</v>
      </c>
      <c r="E11" s="12">
        <f>D11*'Salinity Calculator'!$B$7</f>
        <v>491.7</v>
      </c>
      <c r="F11" s="12">
        <f>'Corn Budget'!$B$18</f>
        <v>322.66000000000003</v>
      </c>
      <c r="G11" s="12">
        <f t="shared" si="2"/>
        <v>169.03999999999996</v>
      </c>
      <c r="H11" s="12"/>
      <c r="J11" s="4">
        <v>0.9</v>
      </c>
      <c r="K11" s="46">
        <f>IF($J11&lt;='Salinity Calculator'!$G$20,1,IF(J11&gt;'Salinity Calculator'!$G$20+1/'Salinity Calculator'!$H$20,0,(1-'Salinity Calculator'!$H$20*(J11-'Salinity Calculator'!$G$20))))</f>
        <v>1</v>
      </c>
      <c r="L11">
        <f>K11*'Salinity Calculator'!$C$8</f>
        <v>37</v>
      </c>
      <c r="M11" s="4">
        <f>L11*'Salinity Calculator'!$C$7</f>
        <v>302.65999999999997</v>
      </c>
      <c r="N11">
        <v>148</v>
      </c>
      <c r="O11" s="12">
        <f t="shared" si="0"/>
        <v>154.65999999999997</v>
      </c>
      <c r="R11" s="4">
        <v>0.9</v>
      </c>
      <c r="S11" s="46">
        <f>IF($R11&lt;='Salinity Calculator'!$G$21,1,IF(R11&gt;'Salinity Calculator'!$G$21+1/'Salinity Calculator'!$H$21,0,(1-'Salinity Calculator'!$H$21*(R11-'Salinity Calculator'!$G$21))))</f>
        <v>1</v>
      </c>
      <c r="T11">
        <f>S11*'Salinity Calculator'!$D$8</f>
        <v>59</v>
      </c>
      <c r="U11" s="12">
        <f>'Saline-Revenue Data'!S11*'HRSW Budget'!$B$8*'HRSW Budget'!$B$9</f>
        <v>382.5</v>
      </c>
      <c r="V11">
        <v>173</v>
      </c>
      <c r="W11" s="12">
        <f t="shared" si="4"/>
        <v>209.5</v>
      </c>
    </row>
    <row r="12" spans="1:28" ht="15" customHeight="1">
      <c r="B12" s="4">
        <v>1</v>
      </c>
      <c r="C12" s="46">
        <f>IF($B12&lt;='Salinity Calculator'!$G$19,1,IF(B12&gt;'Salinity Calculator'!$G$19+1/'Salinity Calculator'!$H$19,0,(1-'Salinity Calculator'!$H$19*(B12-'Salinity Calculator'!$G$19))))</f>
        <v>1</v>
      </c>
      <c r="D12" s="4">
        <f>C12*'Salinity Calculator'!$B$8</f>
        <v>149</v>
      </c>
      <c r="E12" s="12">
        <f>D12*'Salinity Calculator'!$B$7</f>
        <v>491.7</v>
      </c>
      <c r="F12" s="12">
        <f>'Corn Budget'!$B$18</f>
        <v>322.66000000000003</v>
      </c>
      <c r="G12" s="12">
        <f t="shared" si="2"/>
        <v>169.03999999999996</v>
      </c>
      <c r="H12" s="12"/>
      <c r="J12" s="4">
        <v>1</v>
      </c>
      <c r="K12" s="46">
        <f>IF($J12&lt;='Salinity Calculator'!$G$20,1,IF(J12&gt;'Salinity Calculator'!$G$20+1/'Salinity Calculator'!$H$20,0,(1-'Salinity Calculator'!$H$20*(J12-'Salinity Calculator'!$G$20))))</f>
        <v>1</v>
      </c>
      <c r="L12">
        <f>K12*'Salinity Calculator'!$C$8</f>
        <v>37</v>
      </c>
      <c r="M12" s="4">
        <f>L12*'Salinity Calculator'!$C$7</f>
        <v>302.65999999999997</v>
      </c>
      <c r="N12">
        <v>148</v>
      </c>
      <c r="O12" s="12">
        <f t="shared" si="0"/>
        <v>154.65999999999997</v>
      </c>
      <c r="R12" s="4">
        <v>1</v>
      </c>
      <c r="S12" s="46">
        <f>IF($R12&lt;='Salinity Calculator'!$G$21,1,IF(R12&gt;'Salinity Calculator'!$G$21+1/'Salinity Calculator'!$H$21,0,(1-'Salinity Calculator'!$H$21*(R12-'Salinity Calculator'!$G$21))))</f>
        <v>1</v>
      </c>
      <c r="T12">
        <f>S12*'Salinity Calculator'!$D$8</f>
        <v>59</v>
      </c>
      <c r="U12" s="12">
        <f>'Saline-Revenue Data'!S12*'HRSW Budget'!$B$8*'HRSW Budget'!$B$9</f>
        <v>382.5</v>
      </c>
      <c r="V12">
        <v>173</v>
      </c>
      <c r="W12" s="12">
        <f t="shared" si="4"/>
        <v>209.5</v>
      </c>
    </row>
    <row r="13" spans="1:28" ht="15" customHeight="1">
      <c r="B13" s="4">
        <v>1.1000000000000001</v>
      </c>
      <c r="C13" s="46">
        <f>IF($B13&lt;='Salinity Calculator'!$G$19,1,IF(B13&gt;'Salinity Calculator'!$G$19+1/'Salinity Calculator'!$H$19,0,(1-'Salinity Calculator'!$H$19*(B13-'Salinity Calculator'!$G$19))))</f>
        <v>1</v>
      </c>
      <c r="D13" s="4">
        <f>C13*'Salinity Calculator'!$B$8</f>
        <v>149</v>
      </c>
      <c r="E13" s="12">
        <f>D13*'Salinity Calculator'!$B$7</f>
        <v>491.7</v>
      </c>
      <c r="F13" s="12">
        <f>'Corn Budget'!$B$18</f>
        <v>322.66000000000003</v>
      </c>
      <c r="G13" s="12">
        <f t="shared" si="2"/>
        <v>169.03999999999996</v>
      </c>
      <c r="H13" s="12"/>
      <c r="I13" s="12"/>
      <c r="J13" s="4">
        <v>1.1000000000000001</v>
      </c>
      <c r="K13" s="46">
        <f>IF($J13&lt;='Salinity Calculator'!$G$20,1,IF(J13&gt;'Salinity Calculator'!$G$20+1/'Salinity Calculator'!$H$20,0,(1-'Salinity Calculator'!$H$20*(J13-'Salinity Calculator'!$G$20))))</f>
        <v>1</v>
      </c>
      <c r="L13">
        <f>K13*'Salinity Calculator'!$C$8</f>
        <v>37</v>
      </c>
      <c r="M13" s="4">
        <f>L13*'Salinity Calculator'!$C$7</f>
        <v>302.65999999999997</v>
      </c>
      <c r="N13">
        <v>148</v>
      </c>
      <c r="O13" s="12">
        <f t="shared" ref="O13:O76" si="5">M13-N13</f>
        <v>154.65999999999997</v>
      </c>
      <c r="R13" s="4">
        <v>1.1000000000000001</v>
      </c>
      <c r="S13" s="46">
        <f>IF($R13&lt;='Salinity Calculator'!$G$21,1,IF(R13&gt;'Salinity Calculator'!$G$21+1/'Salinity Calculator'!$H$21,0,(1-'Salinity Calculator'!$H$21*(R13-'Salinity Calculator'!$G$21))))</f>
        <v>1</v>
      </c>
      <c r="T13">
        <f>S13*'Salinity Calculator'!$D$8</f>
        <v>59</v>
      </c>
      <c r="U13" s="12">
        <f>'Saline-Revenue Data'!S13*'HRSW Budget'!$B$8*'HRSW Budget'!$B$9</f>
        <v>382.5</v>
      </c>
      <c r="V13">
        <v>173</v>
      </c>
      <c r="W13" s="12">
        <f t="shared" si="4"/>
        <v>209.5</v>
      </c>
    </row>
    <row r="14" spans="1:28" ht="15" customHeight="1">
      <c r="B14" s="4">
        <v>1.2</v>
      </c>
      <c r="C14" s="46">
        <f>IF($B14&lt;='Salinity Calculator'!$G$19,1,IF(B14&gt;'Salinity Calculator'!$G$19+1/'Salinity Calculator'!$H$19,0,(1-'Salinity Calculator'!$H$19*(B14-'Salinity Calculator'!$G$19))))</f>
        <v>1</v>
      </c>
      <c r="D14" s="4">
        <f>C14*'Salinity Calculator'!$B$8</f>
        <v>149</v>
      </c>
      <c r="E14" s="12">
        <f>D14*'Salinity Calculator'!$B$7</f>
        <v>491.7</v>
      </c>
      <c r="F14" s="12">
        <f>'Corn Budget'!$B$18</f>
        <v>322.66000000000003</v>
      </c>
      <c r="G14" s="12">
        <f t="shared" si="2"/>
        <v>169.03999999999996</v>
      </c>
      <c r="H14" s="3"/>
      <c r="I14" s="3"/>
      <c r="J14" s="4">
        <v>1.2</v>
      </c>
      <c r="K14" s="46">
        <f>IF($J14&lt;='Salinity Calculator'!$G$20,1,IF(J14&gt;'Salinity Calculator'!$G$20+1/'Salinity Calculator'!$H$20,0,(1-'Salinity Calculator'!$H$20*(J14-'Salinity Calculator'!$G$20))))</f>
        <v>0.97899999999999998</v>
      </c>
      <c r="L14">
        <f>K14*'Salinity Calculator'!$C$8</f>
        <v>36.222999999999999</v>
      </c>
      <c r="M14" s="4">
        <f>L14*'Salinity Calculator'!$C$7</f>
        <v>296.30413999999996</v>
      </c>
      <c r="N14">
        <v>148</v>
      </c>
      <c r="O14" s="12">
        <f t="shared" si="5"/>
        <v>148.30413999999996</v>
      </c>
      <c r="R14" s="4">
        <v>1.2</v>
      </c>
      <c r="S14" s="46">
        <f>IF($R14&lt;='Salinity Calculator'!$G$21,1,IF(R14&gt;'Salinity Calculator'!$G$21+1/'Salinity Calculator'!$H$21,0,(1-'Salinity Calculator'!$H$21*(R14-'Salinity Calculator'!$G$21))))</f>
        <v>1</v>
      </c>
      <c r="T14">
        <f>S14*'Salinity Calculator'!$D$8</f>
        <v>59</v>
      </c>
      <c r="U14" s="12">
        <f>'Saline-Revenue Data'!S14*'HRSW Budget'!$B$8*'HRSW Budget'!$B$9</f>
        <v>382.5</v>
      </c>
      <c r="V14">
        <v>173</v>
      </c>
      <c r="W14" s="12">
        <f t="shared" si="4"/>
        <v>209.5</v>
      </c>
    </row>
    <row r="15" spans="1:28" ht="15" customHeight="1">
      <c r="B15" s="4">
        <v>1.3</v>
      </c>
      <c r="C15" s="46">
        <f>IF($B15&lt;='Salinity Calculator'!$G$19,1,IF(B15&gt;'Salinity Calculator'!$G$19+1/'Salinity Calculator'!$H$19,0,(1-'Salinity Calculator'!$H$19*(B15-'Salinity Calculator'!$G$19))))</f>
        <v>1</v>
      </c>
      <c r="D15" s="4">
        <f>C15*'Salinity Calculator'!$B$8</f>
        <v>149</v>
      </c>
      <c r="E15" s="12">
        <f>D15*'Salinity Calculator'!$B$7</f>
        <v>491.7</v>
      </c>
      <c r="F15" s="12">
        <f>'Corn Budget'!$B$18</f>
        <v>322.66000000000003</v>
      </c>
      <c r="G15" s="12">
        <f t="shared" si="2"/>
        <v>169.03999999999996</v>
      </c>
      <c r="H15" s="3"/>
      <c r="I15" s="3"/>
      <c r="J15" s="4">
        <v>1.3</v>
      </c>
      <c r="K15" s="46">
        <f>IF($J15&lt;='Salinity Calculator'!$G$20,1,IF(J15&gt;'Salinity Calculator'!$G$20+1/'Salinity Calculator'!$H$20,0,(1-'Salinity Calculator'!$H$20*(J15-'Salinity Calculator'!$G$20))))</f>
        <v>0.95799999999999996</v>
      </c>
      <c r="L15">
        <f>K15*'Salinity Calculator'!$C$8</f>
        <v>35.445999999999998</v>
      </c>
      <c r="M15" s="4">
        <f>L15*'Salinity Calculator'!$C$7</f>
        <v>289.94827999999995</v>
      </c>
      <c r="N15">
        <v>148</v>
      </c>
      <c r="O15" s="12">
        <f t="shared" si="5"/>
        <v>141.94827999999995</v>
      </c>
      <c r="R15" s="4">
        <v>1.3</v>
      </c>
      <c r="S15" s="46">
        <f>IF($R15&lt;='Salinity Calculator'!$G$21,1,IF(R15&gt;'Salinity Calculator'!$G$21+1/'Salinity Calculator'!$H$21,0,(1-'Salinity Calculator'!$H$21*(R15-'Salinity Calculator'!$G$21))))</f>
        <v>1</v>
      </c>
      <c r="T15">
        <f>S15*'Salinity Calculator'!$D$8</f>
        <v>59</v>
      </c>
      <c r="U15" s="12">
        <f>'Saline-Revenue Data'!S15*'HRSW Budget'!$B$8*'HRSW Budget'!$B$9</f>
        <v>382.5</v>
      </c>
      <c r="V15">
        <v>173</v>
      </c>
      <c r="W15" s="12">
        <f t="shared" si="4"/>
        <v>209.5</v>
      </c>
    </row>
    <row r="16" spans="1:28" ht="15" customHeight="1">
      <c r="B16" s="4">
        <v>1.4</v>
      </c>
      <c r="C16" s="46">
        <f>IF($B16&lt;='Salinity Calculator'!$G$19,1,IF(B16&gt;'Salinity Calculator'!$G$19+1/'Salinity Calculator'!$H$19,0,(1-'Salinity Calculator'!$H$19*(B16-'Salinity Calculator'!$G$19))))</f>
        <v>1</v>
      </c>
      <c r="D16" s="4">
        <f>C16*'Salinity Calculator'!$B$8</f>
        <v>149</v>
      </c>
      <c r="E16" s="12">
        <f>D16*'Salinity Calculator'!$B$7</f>
        <v>491.7</v>
      </c>
      <c r="F16" s="12">
        <f>'Corn Budget'!$B$18</f>
        <v>322.66000000000003</v>
      </c>
      <c r="G16" s="12">
        <f t="shared" si="2"/>
        <v>169.03999999999996</v>
      </c>
      <c r="H16" s="4"/>
      <c r="I16" s="4"/>
      <c r="J16" s="4">
        <v>1.4</v>
      </c>
      <c r="K16" s="46">
        <f>IF($J16&lt;='Salinity Calculator'!$G$20,1,IF(J16&gt;'Salinity Calculator'!$G$20+1/'Salinity Calculator'!$H$20,0,(1-'Salinity Calculator'!$H$20*(J16-'Salinity Calculator'!$G$20))))</f>
        <v>0.93700000000000006</v>
      </c>
      <c r="L16">
        <f>K16*'Salinity Calculator'!$C$8</f>
        <v>34.669000000000004</v>
      </c>
      <c r="M16" s="4">
        <f>L16*'Salinity Calculator'!$C$7</f>
        <v>283.59242</v>
      </c>
      <c r="N16">
        <v>148</v>
      </c>
      <c r="O16" s="12">
        <f t="shared" si="5"/>
        <v>135.59242</v>
      </c>
      <c r="R16" s="4">
        <v>1.4</v>
      </c>
      <c r="S16" s="46">
        <f>IF($R16&lt;='Salinity Calculator'!$G$21,1,IF(R16&gt;'Salinity Calculator'!$G$21+1/'Salinity Calculator'!$H$21,0,(1-'Salinity Calculator'!$H$21*(R16-'Salinity Calculator'!$G$21))))</f>
        <v>1</v>
      </c>
      <c r="T16">
        <f>S16*'Salinity Calculator'!$D$8</f>
        <v>59</v>
      </c>
      <c r="U16" s="12">
        <f>'Saline-Revenue Data'!S16*'HRSW Budget'!$B$8*'HRSW Budget'!$B$9</f>
        <v>382.5</v>
      </c>
      <c r="V16">
        <v>173</v>
      </c>
      <c r="W16" s="12">
        <f t="shared" si="4"/>
        <v>209.5</v>
      </c>
    </row>
    <row r="17" spans="2:23" ht="15" customHeight="1">
      <c r="B17" s="4">
        <v>1.5</v>
      </c>
      <c r="C17" s="46">
        <f>IF($B17&lt;='Salinity Calculator'!$G$19,1,IF(B17&gt;'Salinity Calculator'!$G$19+1/'Salinity Calculator'!$H$19,0,(1-'Salinity Calculator'!$H$19*(B17-'Salinity Calculator'!$G$19))))</f>
        <v>1</v>
      </c>
      <c r="D17" s="4">
        <f>C17*'Salinity Calculator'!$B$8</f>
        <v>149</v>
      </c>
      <c r="E17" s="12">
        <f>D17*'Salinity Calculator'!$B$7</f>
        <v>491.7</v>
      </c>
      <c r="F17" s="12">
        <f>'Corn Budget'!$B$18</f>
        <v>322.66000000000003</v>
      </c>
      <c r="G17" s="12">
        <f t="shared" si="2"/>
        <v>169.03999999999996</v>
      </c>
      <c r="H17" s="4"/>
      <c r="I17" s="4"/>
      <c r="J17" s="4">
        <v>1.5</v>
      </c>
      <c r="K17" s="46">
        <f>IF($J17&lt;='Salinity Calculator'!$G$20,1,IF(J17&gt;'Salinity Calculator'!$G$20+1/'Salinity Calculator'!$H$20,0,(1-'Salinity Calculator'!$H$20*(J17-'Salinity Calculator'!$G$20))))</f>
        <v>0.91600000000000004</v>
      </c>
      <c r="L17">
        <f>K17*'Salinity Calculator'!$C$8</f>
        <v>33.892000000000003</v>
      </c>
      <c r="M17" s="4">
        <f>L17*'Salinity Calculator'!$C$7</f>
        <v>277.23656</v>
      </c>
      <c r="N17">
        <v>148</v>
      </c>
      <c r="O17" s="12">
        <f t="shared" si="5"/>
        <v>129.23656</v>
      </c>
      <c r="R17" s="4">
        <v>1.5</v>
      </c>
      <c r="S17" s="46">
        <f>IF($R17&lt;='Salinity Calculator'!$G$21,1,IF(R17&gt;'Salinity Calculator'!$G$21+1/'Salinity Calculator'!$H$21,0,(1-'Salinity Calculator'!$H$21*(R17-'Salinity Calculator'!$G$21))))</f>
        <v>1</v>
      </c>
      <c r="T17">
        <f>S17*'Salinity Calculator'!$D$8</f>
        <v>59</v>
      </c>
      <c r="U17" s="12">
        <f>'Saline-Revenue Data'!S17*'HRSW Budget'!$B$8*'HRSW Budget'!$B$9</f>
        <v>382.5</v>
      </c>
      <c r="V17">
        <v>173</v>
      </c>
      <c r="W17" s="12">
        <f t="shared" si="4"/>
        <v>209.5</v>
      </c>
    </row>
    <row r="18" spans="2:23" ht="15" customHeight="1">
      <c r="B18" s="4">
        <v>1.6</v>
      </c>
      <c r="C18" s="46">
        <f>IF($B18&lt;='Salinity Calculator'!$G$19,1,IF(B18&gt;'Salinity Calculator'!$G$19+1/'Salinity Calculator'!$H$19,0,(1-'Salinity Calculator'!$H$19*(B18-'Salinity Calculator'!$G$19))))</f>
        <v>1</v>
      </c>
      <c r="D18" s="4">
        <f>C18*'Salinity Calculator'!$B$8</f>
        <v>149</v>
      </c>
      <c r="E18" s="12">
        <f>D18*'Salinity Calculator'!$B$7</f>
        <v>491.7</v>
      </c>
      <c r="F18" s="12">
        <f>'Corn Budget'!$B$18</f>
        <v>322.66000000000003</v>
      </c>
      <c r="G18" s="12">
        <f t="shared" si="2"/>
        <v>169.03999999999996</v>
      </c>
      <c r="H18" s="4"/>
      <c r="I18" s="4"/>
      <c r="J18" s="4">
        <v>1.6</v>
      </c>
      <c r="K18" s="46">
        <f>IF($J18&lt;='Salinity Calculator'!$G$20,1,IF(J18&gt;'Salinity Calculator'!$G$20+1/'Salinity Calculator'!$H$20,0,(1-'Salinity Calculator'!$H$20*(J18-'Salinity Calculator'!$G$20))))</f>
        <v>0.89500000000000002</v>
      </c>
      <c r="L18">
        <f>K18*'Salinity Calculator'!$C$8</f>
        <v>33.115000000000002</v>
      </c>
      <c r="M18" s="4">
        <f>L18*'Salinity Calculator'!$C$7</f>
        <v>270.88069999999999</v>
      </c>
      <c r="N18">
        <v>148</v>
      </c>
      <c r="O18" s="12">
        <f t="shared" si="5"/>
        <v>122.88069999999999</v>
      </c>
      <c r="R18" s="4">
        <v>1.6</v>
      </c>
      <c r="S18" s="46">
        <f>IF($R18&lt;='Salinity Calculator'!$G$21,1,IF(R18&gt;'Salinity Calculator'!$G$21+1/'Salinity Calculator'!$H$21,0,(1-'Salinity Calculator'!$H$21*(R18-'Salinity Calculator'!$G$21))))</f>
        <v>1</v>
      </c>
      <c r="T18">
        <f>S18*'Salinity Calculator'!$D$8</f>
        <v>59</v>
      </c>
      <c r="U18" s="12">
        <f>'Saline-Revenue Data'!S18*'HRSW Budget'!$B$8*'HRSW Budget'!$B$9</f>
        <v>382.5</v>
      </c>
      <c r="V18">
        <v>173</v>
      </c>
      <c r="W18" s="12">
        <f t="shared" si="4"/>
        <v>209.5</v>
      </c>
    </row>
    <row r="19" spans="2:23" ht="15" customHeight="1">
      <c r="B19" s="4">
        <v>1.7</v>
      </c>
      <c r="C19" s="46">
        <f>IF($B19&lt;='Salinity Calculator'!$G$19,1,IF(B19&gt;'Salinity Calculator'!$G$19+1/'Salinity Calculator'!$H$19,0,(1-'Salinity Calculator'!$H$19*(B19-'Salinity Calculator'!$G$19))))</f>
        <v>1</v>
      </c>
      <c r="D19" s="4">
        <f>C19*'Salinity Calculator'!$B$8</f>
        <v>149</v>
      </c>
      <c r="E19" s="12">
        <f>D19*'Salinity Calculator'!$B$7</f>
        <v>491.7</v>
      </c>
      <c r="F19" s="12">
        <f>'Corn Budget'!$B$18</f>
        <v>322.66000000000003</v>
      </c>
      <c r="G19" s="12">
        <f t="shared" si="2"/>
        <v>169.03999999999996</v>
      </c>
      <c r="H19" s="4"/>
      <c r="I19" s="4"/>
      <c r="J19" s="4">
        <v>1.7</v>
      </c>
      <c r="K19" s="46">
        <f>IF($J19&lt;='Salinity Calculator'!$G$20,1,IF(J19&gt;'Salinity Calculator'!$G$20+1/'Salinity Calculator'!$H$20,0,(1-'Salinity Calculator'!$H$20*(J19-'Salinity Calculator'!$G$20))))</f>
        <v>0.874</v>
      </c>
      <c r="L19">
        <f>K19*'Salinity Calculator'!$C$8</f>
        <v>32.338000000000001</v>
      </c>
      <c r="M19" s="4">
        <f>L19*'Salinity Calculator'!$C$7</f>
        <v>264.52483999999998</v>
      </c>
      <c r="N19">
        <v>148</v>
      </c>
      <c r="O19" s="12">
        <f t="shared" si="5"/>
        <v>116.52483999999998</v>
      </c>
      <c r="R19" s="4">
        <v>1.7</v>
      </c>
      <c r="S19" s="46">
        <f>IF($R19&lt;='Salinity Calculator'!$G$21,1,IF(R19&gt;'Salinity Calculator'!$G$21+1/'Salinity Calculator'!$H$21,0,(1-'Salinity Calculator'!$H$21*(R19-'Salinity Calculator'!$G$21))))</f>
        <v>1</v>
      </c>
      <c r="T19">
        <f>S19*'Salinity Calculator'!$D$8</f>
        <v>59</v>
      </c>
      <c r="U19" s="12">
        <f>'Saline-Revenue Data'!S19*'HRSW Budget'!$B$8*'HRSW Budget'!$B$9</f>
        <v>382.5</v>
      </c>
      <c r="V19">
        <v>173</v>
      </c>
      <c r="W19" s="12">
        <f t="shared" si="4"/>
        <v>209.5</v>
      </c>
    </row>
    <row r="20" spans="2:23" ht="15" customHeight="1">
      <c r="B20" s="4">
        <v>1.8</v>
      </c>
      <c r="C20" s="46">
        <f>IF($B20&lt;='Salinity Calculator'!$G$19,1,IF(B20&gt;'Salinity Calculator'!$G$19+1/'Salinity Calculator'!$H$19,0,(1-'Salinity Calculator'!$H$19*(B20-'Salinity Calculator'!$G$19))))</f>
        <v>1</v>
      </c>
      <c r="D20" s="4">
        <f>C20*'Salinity Calculator'!$B$8</f>
        <v>149</v>
      </c>
      <c r="E20" s="12">
        <f>D20*'Salinity Calculator'!$B$7</f>
        <v>491.7</v>
      </c>
      <c r="F20" s="12">
        <f>'Corn Budget'!$B$18</f>
        <v>322.66000000000003</v>
      </c>
      <c r="G20" s="12">
        <f t="shared" si="2"/>
        <v>169.03999999999996</v>
      </c>
      <c r="H20" s="3"/>
      <c r="I20" s="3"/>
      <c r="J20" s="4">
        <v>1.8</v>
      </c>
      <c r="K20" s="46">
        <f>IF($J20&lt;='Salinity Calculator'!$G$20,1,IF(J20&gt;'Salinity Calculator'!$G$20+1/'Salinity Calculator'!$H$20,0,(1-'Salinity Calculator'!$H$20*(J20-'Salinity Calculator'!$G$20))))</f>
        <v>0.85299999999999998</v>
      </c>
      <c r="L20">
        <f>K20*'Salinity Calculator'!$C$8</f>
        <v>31.561</v>
      </c>
      <c r="M20" s="4">
        <f>L20*'Salinity Calculator'!$C$7</f>
        <v>258.16897999999998</v>
      </c>
      <c r="N20">
        <v>148</v>
      </c>
      <c r="O20" s="12">
        <f t="shared" si="5"/>
        <v>110.16897999999998</v>
      </c>
      <c r="R20" s="4">
        <v>1.8</v>
      </c>
      <c r="S20" s="46">
        <f>IF($R20&lt;='Salinity Calculator'!$G$21,1,IF(R20&gt;'Salinity Calculator'!$G$21+1/'Salinity Calculator'!$H$21,0,(1-'Salinity Calculator'!$H$21*(R20-'Salinity Calculator'!$G$21))))</f>
        <v>1</v>
      </c>
      <c r="T20">
        <f>S20*'Salinity Calculator'!$D$8</f>
        <v>59</v>
      </c>
      <c r="U20" s="12">
        <f>'Saline-Revenue Data'!S20*'HRSW Budget'!$B$8*'HRSW Budget'!$B$9</f>
        <v>382.5</v>
      </c>
      <c r="V20">
        <v>173</v>
      </c>
      <c r="W20" s="12">
        <f t="shared" ref="W20:W83" si="6">U20-V20</f>
        <v>209.5</v>
      </c>
    </row>
    <row r="21" spans="2:23" ht="15" customHeight="1">
      <c r="B21" s="4">
        <v>1.9</v>
      </c>
      <c r="C21" s="46">
        <f>IF($B21&lt;='Salinity Calculator'!$G$19,1,IF(B21&gt;'Salinity Calculator'!$G$19+1/'Salinity Calculator'!$H$19,0,(1-'Salinity Calculator'!$H$19*(B21-'Salinity Calculator'!$G$19))))</f>
        <v>1</v>
      </c>
      <c r="D21" s="4">
        <f>C21*'Salinity Calculator'!$B$8</f>
        <v>149</v>
      </c>
      <c r="E21" s="12">
        <f>D21*'Salinity Calculator'!$B$7</f>
        <v>491.7</v>
      </c>
      <c r="F21" s="12">
        <f>'Corn Budget'!$B$18</f>
        <v>322.66000000000003</v>
      </c>
      <c r="G21" s="12">
        <f t="shared" si="2"/>
        <v>169.03999999999996</v>
      </c>
      <c r="H21" s="3"/>
      <c r="I21" s="3"/>
      <c r="J21" s="4">
        <v>1.9</v>
      </c>
      <c r="K21" s="46">
        <f>IF($J21&lt;='Salinity Calculator'!$G$20,1,IF(J21&gt;'Salinity Calculator'!$G$20+1/'Salinity Calculator'!$H$20,0,(1-'Salinity Calculator'!$H$20*(J21-'Salinity Calculator'!$G$20))))</f>
        <v>0.83200000000000007</v>
      </c>
      <c r="L21">
        <f>K21*'Salinity Calculator'!$C$8</f>
        <v>30.784000000000002</v>
      </c>
      <c r="M21" s="4">
        <f>L21*'Salinity Calculator'!$C$7</f>
        <v>251.81312</v>
      </c>
      <c r="N21">
        <v>148</v>
      </c>
      <c r="O21" s="12">
        <f t="shared" si="5"/>
        <v>103.81312</v>
      </c>
      <c r="R21" s="4">
        <v>1.9</v>
      </c>
      <c r="S21" s="46">
        <f>IF($R21&lt;='Salinity Calculator'!$G$21,1,IF(R21&gt;'Salinity Calculator'!$G$21+1/'Salinity Calculator'!$H$21,0,(1-'Salinity Calculator'!$H$21*(R21-'Salinity Calculator'!$G$21))))</f>
        <v>1</v>
      </c>
      <c r="T21">
        <f>S21*'Salinity Calculator'!$D$8</f>
        <v>59</v>
      </c>
      <c r="U21" s="12">
        <f>'Saline-Revenue Data'!S21*'HRSW Budget'!$B$8*'HRSW Budget'!$B$9</f>
        <v>382.5</v>
      </c>
      <c r="V21">
        <v>173</v>
      </c>
      <c r="W21" s="12">
        <f t="shared" si="6"/>
        <v>209.5</v>
      </c>
    </row>
    <row r="22" spans="2:23" ht="15" customHeight="1">
      <c r="B22" s="4">
        <v>2</v>
      </c>
      <c r="C22" s="46">
        <f>IF($B22&lt;='Salinity Calculator'!$G$19,1,IF(B22&gt;'Salinity Calculator'!$G$19+1/'Salinity Calculator'!$H$19,0,(1-'Salinity Calculator'!$H$19*(B22-'Salinity Calculator'!$G$19))))</f>
        <v>1</v>
      </c>
      <c r="D22" s="4">
        <f>C22*'Salinity Calculator'!$B$8</f>
        <v>149</v>
      </c>
      <c r="E22" s="12">
        <f>D22*'Salinity Calculator'!$B$7</f>
        <v>491.7</v>
      </c>
      <c r="F22" s="12">
        <f>'Corn Budget'!$B$18</f>
        <v>322.66000000000003</v>
      </c>
      <c r="G22" s="12">
        <f t="shared" si="2"/>
        <v>169.03999999999996</v>
      </c>
      <c r="H22" s="3"/>
      <c r="I22" s="3"/>
      <c r="J22" s="4">
        <v>2</v>
      </c>
      <c r="K22" s="46">
        <f>IF($J22&lt;='Salinity Calculator'!$G$20,1,IF(J22&gt;'Salinity Calculator'!$G$20+1/'Salinity Calculator'!$H$20,0,(1-'Salinity Calculator'!$H$20*(J22-'Salinity Calculator'!$G$20))))</f>
        <v>0.81100000000000005</v>
      </c>
      <c r="L22">
        <f>K22*'Salinity Calculator'!$C$8</f>
        <v>30.007000000000001</v>
      </c>
      <c r="M22" s="4">
        <f>L22*'Salinity Calculator'!$C$7</f>
        <v>245.45725999999999</v>
      </c>
      <c r="N22">
        <v>148</v>
      </c>
      <c r="O22" s="12">
        <f t="shared" si="5"/>
        <v>97.457259999999991</v>
      </c>
      <c r="R22" s="4">
        <v>2</v>
      </c>
      <c r="S22" s="46">
        <f>IF($R22&lt;='Salinity Calculator'!$G$21,1,IF(R22&gt;'Salinity Calculator'!$G$21+1/'Salinity Calculator'!$H$21,0,(1-'Salinity Calculator'!$H$21*(R22-'Salinity Calculator'!$G$21))))</f>
        <v>1</v>
      </c>
      <c r="T22">
        <f>S22*'Salinity Calculator'!$D$8</f>
        <v>59</v>
      </c>
      <c r="U22" s="12">
        <f>'Saline-Revenue Data'!S22*'HRSW Budget'!$B$8*'HRSW Budget'!$B$9</f>
        <v>382.5</v>
      </c>
      <c r="V22">
        <v>173</v>
      </c>
      <c r="W22" s="12">
        <f t="shared" si="6"/>
        <v>209.5</v>
      </c>
    </row>
    <row r="23" spans="2:23" ht="15" customHeight="1">
      <c r="B23" s="4">
        <v>2.1</v>
      </c>
      <c r="C23" s="46">
        <f>IF($B23&lt;='Salinity Calculator'!$G$19,1,IF(B23&gt;'Salinity Calculator'!$G$19+1/'Salinity Calculator'!$H$19,0,(1-'Salinity Calculator'!$H$19*(B23-'Salinity Calculator'!$G$19))))</f>
        <v>0.98799999999999999</v>
      </c>
      <c r="D23" s="4">
        <f>C23*'Salinity Calculator'!$B$8</f>
        <v>147.21199999999999</v>
      </c>
      <c r="E23" s="12">
        <f>D23*'Salinity Calculator'!$B$7</f>
        <v>485.79959999999994</v>
      </c>
      <c r="F23" s="12">
        <f>'Corn Budget'!$B$18</f>
        <v>322.66000000000003</v>
      </c>
      <c r="G23" s="12">
        <f t="shared" si="2"/>
        <v>163.13959999999992</v>
      </c>
      <c r="H23" s="3"/>
      <c r="I23" s="3"/>
      <c r="J23" s="4">
        <v>2.1</v>
      </c>
      <c r="K23" s="46">
        <f>IF($J23&lt;='Salinity Calculator'!$G$20,1,IF(J23&gt;'Salinity Calculator'!$G$20+1/'Salinity Calculator'!$H$20,0,(1-'Salinity Calculator'!$H$20*(J23-'Salinity Calculator'!$G$20))))</f>
        <v>0.79</v>
      </c>
      <c r="L23">
        <f>K23*'Salinity Calculator'!$C$8</f>
        <v>29.23</v>
      </c>
      <c r="M23" s="4">
        <f>L23*'Salinity Calculator'!$C$7</f>
        <v>239.10139999999998</v>
      </c>
      <c r="N23">
        <v>148</v>
      </c>
      <c r="O23" s="12">
        <f t="shared" si="5"/>
        <v>91.101399999999984</v>
      </c>
      <c r="R23" s="4">
        <v>2.1</v>
      </c>
      <c r="S23" s="46">
        <f>IF($R23&lt;='Salinity Calculator'!$G$21,1,IF(R23&gt;'Salinity Calculator'!$G$21+1/'Salinity Calculator'!$H$21,0,(1-'Salinity Calculator'!$H$21*(R23-'Salinity Calculator'!$G$21))))</f>
        <v>1</v>
      </c>
      <c r="T23">
        <f>S23*'Salinity Calculator'!$D$8</f>
        <v>59</v>
      </c>
      <c r="U23" s="12">
        <f>'Saline-Revenue Data'!S23*'HRSW Budget'!$B$8*'HRSW Budget'!$B$9</f>
        <v>382.5</v>
      </c>
      <c r="V23">
        <v>173</v>
      </c>
      <c r="W23" s="12">
        <f t="shared" si="6"/>
        <v>209.5</v>
      </c>
    </row>
    <row r="24" spans="2:23" ht="15" customHeight="1">
      <c r="B24" s="4">
        <v>2.2000000000000002</v>
      </c>
      <c r="C24" s="46">
        <f>IF($B24&lt;='Salinity Calculator'!$G$19,1,IF(B24&gt;'Salinity Calculator'!$G$19+1/'Salinity Calculator'!$H$19,0,(1-'Salinity Calculator'!$H$19*(B24-'Salinity Calculator'!$G$19))))</f>
        <v>0.97599999999999998</v>
      </c>
      <c r="D24" s="4">
        <f>C24*'Salinity Calculator'!$B$8</f>
        <v>145.42400000000001</v>
      </c>
      <c r="E24" s="12">
        <f>D24*'Salinity Calculator'!$B$7</f>
        <v>479.89920000000001</v>
      </c>
      <c r="F24" s="12">
        <f>'Corn Budget'!$B$18</f>
        <v>322.66000000000003</v>
      </c>
      <c r="G24" s="12">
        <f t="shared" si="2"/>
        <v>157.23919999999998</v>
      </c>
      <c r="H24" s="3"/>
      <c r="I24" s="3"/>
      <c r="J24" s="4">
        <v>2.2000000000000002</v>
      </c>
      <c r="K24" s="46">
        <f>IF($J24&lt;='Salinity Calculator'!$G$20,1,IF(J24&gt;'Salinity Calculator'!$G$20+1/'Salinity Calculator'!$H$20,0,(1-'Salinity Calculator'!$H$20*(J24-'Salinity Calculator'!$G$20))))</f>
        <v>0.76900000000000002</v>
      </c>
      <c r="L24">
        <f>K24*'Salinity Calculator'!$C$8</f>
        <v>28.452999999999999</v>
      </c>
      <c r="M24" s="4">
        <f>L24*'Salinity Calculator'!$C$7</f>
        <v>232.74553999999998</v>
      </c>
      <c r="N24">
        <v>148</v>
      </c>
      <c r="O24" s="12">
        <f t="shared" si="5"/>
        <v>84.745539999999977</v>
      </c>
      <c r="R24" s="4">
        <v>2.2000000000000002</v>
      </c>
      <c r="S24" s="46">
        <f>IF($R24&lt;='Salinity Calculator'!$G$21,1,IF(R24&gt;'Salinity Calculator'!$G$21+1/'Salinity Calculator'!$H$21,0,(1-'Salinity Calculator'!$H$21*(R24-'Salinity Calculator'!$G$21))))</f>
        <v>1</v>
      </c>
      <c r="T24">
        <f>S24*'Salinity Calculator'!$D$8</f>
        <v>59</v>
      </c>
      <c r="U24" s="12">
        <f>'Saline-Revenue Data'!S24*'HRSW Budget'!$B$8*'HRSW Budget'!$B$9</f>
        <v>382.5</v>
      </c>
      <c r="V24">
        <v>173</v>
      </c>
      <c r="W24" s="12">
        <f t="shared" si="6"/>
        <v>209.5</v>
      </c>
    </row>
    <row r="25" spans="2:23" ht="15" customHeight="1">
      <c r="B25" s="4">
        <v>2.2999999999999998</v>
      </c>
      <c r="C25" s="46">
        <f>IF($B25&lt;='Salinity Calculator'!$G$19,1,IF(B25&gt;'Salinity Calculator'!$G$19+1/'Salinity Calculator'!$H$19,0,(1-'Salinity Calculator'!$H$19*(B25-'Salinity Calculator'!$G$19))))</f>
        <v>0.96399999999999997</v>
      </c>
      <c r="D25" s="4">
        <f>C25*'Salinity Calculator'!$B$8</f>
        <v>143.636</v>
      </c>
      <c r="E25" s="12">
        <f>D25*'Salinity Calculator'!$B$7</f>
        <v>473.99879999999996</v>
      </c>
      <c r="F25" s="12">
        <f>'Corn Budget'!$B$18</f>
        <v>322.66000000000003</v>
      </c>
      <c r="G25" s="12">
        <f t="shared" si="2"/>
        <v>151.33879999999994</v>
      </c>
      <c r="H25" s="3"/>
      <c r="I25" s="3"/>
      <c r="J25" s="4">
        <v>2.2999999999999998</v>
      </c>
      <c r="K25" s="46">
        <f>IF($J25&lt;='Salinity Calculator'!$G$20,1,IF(J25&gt;'Salinity Calculator'!$G$20+1/'Salinity Calculator'!$H$20,0,(1-'Salinity Calculator'!$H$20*(J25-'Salinity Calculator'!$G$20))))</f>
        <v>0.748</v>
      </c>
      <c r="L25">
        <f>K25*'Salinity Calculator'!$C$8</f>
        <v>27.675999999999998</v>
      </c>
      <c r="M25" s="4">
        <f>L25*'Salinity Calculator'!$C$7</f>
        <v>226.38967999999997</v>
      </c>
      <c r="N25">
        <v>148</v>
      </c>
      <c r="O25" s="12">
        <f t="shared" si="5"/>
        <v>78.38967999999997</v>
      </c>
      <c r="R25" s="4">
        <v>2.2999999999999998</v>
      </c>
      <c r="S25" s="46">
        <f>IF($R25&lt;='Salinity Calculator'!$G$21,1,IF(R25&gt;'Salinity Calculator'!$G$21+1/'Salinity Calculator'!$H$21,0,(1-'Salinity Calculator'!$H$21*(R25-'Salinity Calculator'!$G$21))))</f>
        <v>1</v>
      </c>
      <c r="T25">
        <f>S25*'Salinity Calculator'!$D$8</f>
        <v>59</v>
      </c>
      <c r="U25" s="12">
        <f>'Saline-Revenue Data'!S25*'HRSW Budget'!$B$8*'HRSW Budget'!$B$9</f>
        <v>382.5</v>
      </c>
      <c r="V25">
        <v>173</v>
      </c>
      <c r="W25" s="12">
        <f t="shared" si="6"/>
        <v>209.5</v>
      </c>
    </row>
    <row r="26" spans="2:23" ht="15" customHeight="1">
      <c r="B26" s="4">
        <v>2.4</v>
      </c>
      <c r="C26" s="46">
        <f>IF($B26&lt;='Salinity Calculator'!$G$19,1,IF(B26&gt;'Salinity Calculator'!$G$19+1/'Salinity Calculator'!$H$19,0,(1-'Salinity Calculator'!$H$19*(B26-'Salinity Calculator'!$G$19))))</f>
        <v>0.95199999999999996</v>
      </c>
      <c r="D26" s="4">
        <f>C26*'Salinity Calculator'!$B$8</f>
        <v>141.84799999999998</v>
      </c>
      <c r="E26" s="12">
        <f>D26*'Salinity Calculator'!$B$7</f>
        <v>468.09839999999991</v>
      </c>
      <c r="F26" s="12">
        <f>'Corn Budget'!$B$18</f>
        <v>322.66000000000003</v>
      </c>
      <c r="G26" s="12">
        <f t="shared" si="2"/>
        <v>145.43839999999989</v>
      </c>
      <c r="H26" s="3"/>
      <c r="I26" s="3"/>
      <c r="J26" s="4">
        <v>2.4</v>
      </c>
      <c r="K26" s="46">
        <f>IF($J26&lt;='Salinity Calculator'!$G$20,1,IF(J26&gt;'Salinity Calculator'!$G$20+1/'Salinity Calculator'!$H$20,0,(1-'Salinity Calculator'!$H$20*(J26-'Salinity Calculator'!$G$20))))</f>
        <v>0.72700000000000009</v>
      </c>
      <c r="L26">
        <f>K26*'Salinity Calculator'!$C$8</f>
        <v>26.899000000000004</v>
      </c>
      <c r="M26" s="4">
        <f>L26*'Salinity Calculator'!$C$7</f>
        <v>220.03382000000002</v>
      </c>
      <c r="N26">
        <v>148</v>
      </c>
      <c r="O26" s="12">
        <f t="shared" si="5"/>
        <v>72.03382000000002</v>
      </c>
      <c r="R26" s="4">
        <v>2.4</v>
      </c>
      <c r="S26" s="46">
        <f>IF($R26&lt;='Salinity Calculator'!$G$21,1,IF(R26&gt;'Salinity Calculator'!$G$21+1/'Salinity Calculator'!$H$21,0,(1-'Salinity Calculator'!$H$21*(R26-'Salinity Calculator'!$G$21))))</f>
        <v>1</v>
      </c>
      <c r="T26">
        <f>S26*'Salinity Calculator'!$D$8</f>
        <v>59</v>
      </c>
      <c r="U26" s="12">
        <f>'Saline-Revenue Data'!S26*'HRSW Budget'!$B$8*'HRSW Budget'!$B$9</f>
        <v>382.5</v>
      </c>
      <c r="V26">
        <v>173</v>
      </c>
      <c r="W26" s="12">
        <f t="shared" si="6"/>
        <v>209.5</v>
      </c>
    </row>
    <row r="27" spans="2:23" ht="15" customHeight="1">
      <c r="B27" s="4">
        <v>2.5</v>
      </c>
      <c r="C27" s="46">
        <f>IF($B27&lt;='Salinity Calculator'!$G$19,1,IF(B27&gt;'Salinity Calculator'!$G$19+1/'Salinity Calculator'!$H$19,0,(1-'Salinity Calculator'!$H$19*(B27-'Salinity Calculator'!$G$19))))</f>
        <v>0.94</v>
      </c>
      <c r="D27" s="4">
        <f>C27*'Salinity Calculator'!$B$8</f>
        <v>140.06</v>
      </c>
      <c r="E27" s="12">
        <f>D27*'Salinity Calculator'!$B$7</f>
        <v>462.19799999999998</v>
      </c>
      <c r="F27" s="12">
        <f>'Corn Budget'!$B$18</f>
        <v>322.66000000000003</v>
      </c>
      <c r="G27" s="12">
        <f t="shared" si="2"/>
        <v>139.53799999999995</v>
      </c>
      <c r="H27" s="3"/>
      <c r="I27" s="3"/>
      <c r="J27" s="4">
        <v>2.5</v>
      </c>
      <c r="K27" s="46">
        <f>IF($J27&lt;='Salinity Calculator'!$G$20,1,IF(J27&gt;'Salinity Calculator'!$G$20+1/'Salinity Calculator'!$H$20,0,(1-'Salinity Calculator'!$H$20*(J27-'Salinity Calculator'!$G$20))))</f>
        <v>0.70599999999999996</v>
      </c>
      <c r="L27">
        <f>K27*'Salinity Calculator'!$C$8</f>
        <v>26.122</v>
      </c>
      <c r="M27" s="4">
        <f>L27*'Salinity Calculator'!$C$7</f>
        <v>213.67795999999998</v>
      </c>
      <c r="N27">
        <v>148</v>
      </c>
      <c r="O27" s="12">
        <f t="shared" si="5"/>
        <v>65.677959999999985</v>
      </c>
      <c r="R27" s="4">
        <v>2.5</v>
      </c>
      <c r="S27" s="46">
        <f>IF($R27&lt;='Salinity Calculator'!$G$21,1,IF(R27&gt;'Salinity Calculator'!$G$21+1/'Salinity Calculator'!$H$21,0,(1-'Salinity Calculator'!$H$21*(R27-'Salinity Calculator'!$G$21))))</f>
        <v>1</v>
      </c>
      <c r="T27">
        <f>S27*'Salinity Calculator'!$D$8</f>
        <v>59</v>
      </c>
      <c r="U27" s="12">
        <f>'Saline-Revenue Data'!S27*'HRSW Budget'!$B$8*'HRSW Budget'!$B$9</f>
        <v>382.5</v>
      </c>
      <c r="V27">
        <v>173</v>
      </c>
      <c r="W27" s="12">
        <f t="shared" si="6"/>
        <v>209.5</v>
      </c>
    </row>
    <row r="28" spans="2:23" ht="15" customHeight="1">
      <c r="B28" s="4">
        <v>2.6</v>
      </c>
      <c r="C28" s="46">
        <f>IF($B28&lt;='Salinity Calculator'!$G$19,1,IF(B28&gt;'Salinity Calculator'!$G$19+1/'Salinity Calculator'!$H$19,0,(1-'Salinity Calculator'!$H$19*(B28-'Salinity Calculator'!$G$19))))</f>
        <v>0.92799999999999994</v>
      </c>
      <c r="D28" s="4">
        <f>C28*'Salinity Calculator'!$B$8</f>
        <v>138.27199999999999</v>
      </c>
      <c r="E28" s="12">
        <f>D28*'Salinity Calculator'!$B$7</f>
        <v>456.29759999999993</v>
      </c>
      <c r="F28" s="12">
        <f>'Corn Budget'!$B$18</f>
        <v>322.66000000000003</v>
      </c>
      <c r="G28" s="12">
        <f t="shared" si="2"/>
        <v>133.63759999999991</v>
      </c>
      <c r="H28" s="3"/>
      <c r="I28" s="3"/>
      <c r="J28" s="4">
        <v>2.6</v>
      </c>
      <c r="K28" s="46">
        <f>IF($J28&lt;='Salinity Calculator'!$G$20,1,IF(J28&gt;'Salinity Calculator'!$G$20+1/'Salinity Calculator'!$H$20,0,(1-'Salinity Calculator'!$H$20*(J28-'Salinity Calculator'!$G$20))))</f>
        <v>0.68500000000000005</v>
      </c>
      <c r="L28">
        <f>K28*'Salinity Calculator'!$C$8</f>
        <v>25.345000000000002</v>
      </c>
      <c r="M28" s="4">
        <f>L28*'Salinity Calculator'!$C$7</f>
        <v>207.32210000000001</v>
      </c>
      <c r="N28">
        <v>148</v>
      </c>
      <c r="O28" s="12">
        <f t="shared" si="5"/>
        <v>59.322100000000006</v>
      </c>
      <c r="R28" s="4">
        <v>2.6</v>
      </c>
      <c r="S28" s="46">
        <f>IF($R28&lt;='Salinity Calculator'!$G$21,1,IF(R28&gt;'Salinity Calculator'!$G$21+1/'Salinity Calculator'!$H$21,0,(1-'Salinity Calculator'!$H$21*(R28-'Salinity Calculator'!$G$21))))</f>
        <v>1</v>
      </c>
      <c r="T28">
        <f>S28*'Salinity Calculator'!$D$8</f>
        <v>59</v>
      </c>
      <c r="U28" s="12">
        <f>'Saline-Revenue Data'!S28*'HRSW Budget'!$B$8*'HRSW Budget'!$B$9</f>
        <v>382.5</v>
      </c>
      <c r="V28">
        <v>173</v>
      </c>
      <c r="W28" s="12">
        <f t="shared" si="6"/>
        <v>209.5</v>
      </c>
    </row>
    <row r="29" spans="2:23" ht="15" customHeight="1">
      <c r="B29" s="4">
        <v>2.7</v>
      </c>
      <c r="C29" s="46">
        <f>IF($B29&lt;='Salinity Calculator'!$G$19,1,IF(B29&gt;'Salinity Calculator'!$G$19+1/'Salinity Calculator'!$H$19,0,(1-'Salinity Calculator'!$H$19*(B29-'Salinity Calculator'!$G$19))))</f>
        <v>0.91599999999999993</v>
      </c>
      <c r="D29" s="4">
        <f>C29*'Salinity Calculator'!$B$8</f>
        <v>136.48399999999998</v>
      </c>
      <c r="E29" s="12">
        <f>D29*'Salinity Calculator'!$B$7</f>
        <v>450.39719999999988</v>
      </c>
      <c r="F29" s="12">
        <f>'Corn Budget'!$B$18</f>
        <v>322.66000000000003</v>
      </c>
      <c r="G29" s="12">
        <f t="shared" si="2"/>
        <v>127.73719999999986</v>
      </c>
      <c r="H29" s="4"/>
      <c r="I29" s="4"/>
      <c r="J29" s="4">
        <v>2.7</v>
      </c>
      <c r="K29" s="46">
        <f>IF($J29&lt;='Salinity Calculator'!$G$20,1,IF(J29&gt;'Salinity Calculator'!$G$20+1/'Salinity Calculator'!$H$20,0,(1-'Salinity Calculator'!$H$20*(J29-'Salinity Calculator'!$G$20))))</f>
        <v>0.66399999999999992</v>
      </c>
      <c r="L29">
        <f>K29*'Salinity Calculator'!$C$8</f>
        <v>24.567999999999998</v>
      </c>
      <c r="M29" s="4">
        <f>L29*'Salinity Calculator'!$C$7</f>
        <v>200.96623999999997</v>
      </c>
      <c r="N29">
        <v>148</v>
      </c>
      <c r="O29" s="12">
        <f t="shared" si="5"/>
        <v>52.966239999999971</v>
      </c>
      <c r="R29" s="4">
        <v>2.7</v>
      </c>
      <c r="S29" s="46">
        <f>IF($R29&lt;='Salinity Calculator'!$G$21,1,IF(R29&gt;'Salinity Calculator'!$G$21+1/'Salinity Calculator'!$H$21,0,(1-'Salinity Calculator'!$H$21*(R29-'Salinity Calculator'!$G$21))))</f>
        <v>1</v>
      </c>
      <c r="T29">
        <f>S29*'Salinity Calculator'!$D$8</f>
        <v>59</v>
      </c>
      <c r="U29" s="12">
        <f>'Saline-Revenue Data'!S29*'HRSW Budget'!$B$8*'HRSW Budget'!$B$9</f>
        <v>382.5</v>
      </c>
      <c r="V29">
        <v>173</v>
      </c>
      <c r="W29" s="12">
        <f t="shared" si="6"/>
        <v>209.5</v>
      </c>
    </row>
    <row r="30" spans="2:23" ht="15" customHeight="1">
      <c r="B30" s="4">
        <v>2.8</v>
      </c>
      <c r="C30" s="46">
        <f>IF($B30&lt;='Salinity Calculator'!$G$19,1,IF(B30&gt;'Salinity Calculator'!$G$19+1/'Salinity Calculator'!$H$19,0,(1-'Salinity Calculator'!$H$19*(B30-'Salinity Calculator'!$G$19))))</f>
        <v>0.90400000000000003</v>
      </c>
      <c r="D30" s="4">
        <f>C30*'Salinity Calculator'!$B$8</f>
        <v>134.696</v>
      </c>
      <c r="E30" s="12">
        <f>D30*'Salinity Calculator'!$B$7</f>
        <v>444.49679999999995</v>
      </c>
      <c r="F30" s="12">
        <f>'Corn Budget'!$B$18</f>
        <v>322.66000000000003</v>
      </c>
      <c r="G30" s="12">
        <f t="shared" si="2"/>
        <v>121.83679999999993</v>
      </c>
      <c r="H30" s="4"/>
      <c r="I30" s="4"/>
      <c r="J30" s="4">
        <v>2.8</v>
      </c>
      <c r="K30" s="46">
        <f>IF($J30&lt;='Salinity Calculator'!$G$20,1,IF(J30&gt;'Salinity Calculator'!$G$20+1/'Salinity Calculator'!$H$20,0,(1-'Salinity Calculator'!$H$20*(J30-'Salinity Calculator'!$G$20))))</f>
        <v>0.64300000000000002</v>
      </c>
      <c r="L30">
        <f>K30*'Salinity Calculator'!$C$8</f>
        <v>23.791</v>
      </c>
      <c r="M30" s="4">
        <f>L30*'Salinity Calculator'!$C$7</f>
        <v>194.61037999999999</v>
      </c>
      <c r="N30">
        <v>148</v>
      </c>
      <c r="O30" s="12">
        <f t="shared" si="5"/>
        <v>46.610379999999992</v>
      </c>
      <c r="R30" s="4">
        <v>2.8</v>
      </c>
      <c r="S30" s="46">
        <f>IF($R30&lt;='Salinity Calculator'!$G$21,1,IF(R30&gt;'Salinity Calculator'!$G$21+1/'Salinity Calculator'!$H$21,0,(1-'Salinity Calculator'!$H$21*(R30-'Salinity Calculator'!$G$21))))</f>
        <v>1</v>
      </c>
      <c r="T30">
        <f>S30*'Salinity Calculator'!$D$8</f>
        <v>59</v>
      </c>
      <c r="U30" s="12">
        <f>'Saline-Revenue Data'!S30*'HRSW Budget'!$B$8*'HRSW Budget'!$B$9</f>
        <v>382.5</v>
      </c>
      <c r="V30">
        <v>173</v>
      </c>
      <c r="W30" s="12">
        <f t="shared" si="6"/>
        <v>209.5</v>
      </c>
    </row>
    <row r="31" spans="2:23" ht="15" customHeight="1">
      <c r="B31" s="4">
        <v>2.9</v>
      </c>
      <c r="C31" s="46">
        <f>IF($B31&lt;='Salinity Calculator'!$G$19,1,IF(B31&gt;'Salinity Calculator'!$G$19+1/'Salinity Calculator'!$H$19,0,(1-'Salinity Calculator'!$H$19*(B31-'Salinity Calculator'!$G$19))))</f>
        <v>0.89200000000000002</v>
      </c>
      <c r="D31" s="4">
        <f>C31*'Salinity Calculator'!$B$8</f>
        <v>132.90800000000002</v>
      </c>
      <c r="E31" s="12">
        <f>D31*'Salinity Calculator'!$B$7</f>
        <v>438.59640000000002</v>
      </c>
      <c r="F31" s="12">
        <f>'Corn Budget'!$B$18</f>
        <v>322.66000000000003</v>
      </c>
      <c r="G31" s="12">
        <f t="shared" si="2"/>
        <v>115.93639999999999</v>
      </c>
      <c r="H31" s="3"/>
      <c r="I31" s="3"/>
      <c r="J31" s="4">
        <v>2.9</v>
      </c>
      <c r="K31" s="46">
        <f>IF($J31&lt;='Salinity Calculator'!$G$20,1,IF(J31&gt;'Salinity Calculator'!$G$20+1/'Salinity Calculator'!$H$20,0,(1-'Salinity Calculator'!$H$20*(J31-'Salinity Calculator'!$G$20))))</f>
        <v>0.62200000000000011</v>
      </c>
      <c r="L31">
        <f>K31*'Salinity Calculator'!$C$8</f>
        <v>23.014000000000003</v>
      </c>
      <c r="M31" s="4">
        <f>L31*'Salinity Calculator'!$C$7</f>
        <v>188.25452000000001</v>
      </c>
      <c r="N31">
        <v>148</v>
      </c>
      <c r="O31" s="12">
        <f t="shared" si="5"/>
        <v>40.254520000000014</v>
      </c>
      <c r="R31" s="4">
        <v>2.9</v>
      </c>
      <c r="S31" s="46">
        <f>IF($R31&lt;='Salinity Calculator'!$G$21,1,IF(R31&gt;'Salinity Calculator'!$G$21+1/'Salinity Calculator'!$H$21,0,(1-'Salinity Calculator'!$H$21*(R31-'Salinity Calculator'!$G$21))))</f>
        <v>1</v>
      </c>
      <c r="T31">
        <f>S31*'Salinity Calculator'!$D$8</f>
        <v>59</v>
      </c>
      <c r="U31" s="12">
        <f>'Saline-Revenue Data'!S31*'HRSW Budget'!$B$8*'HRSW Budget'!$B$9</f>
        <v>382.5</v>
      </c>
      <c r="V31">
        <v>173</v>
      </c>
      <c r="W31" s="12">
        <f t="shared" si="6"/>
        <v>209.5</v>
      </c>
    </row>
    <row r="32" spans="2:23" ht="15" customHeight="1">
      <c r="B32" s="4">
        <v>3</v>
      </c>
      <c r="C32" s="46">
        <f>IF($B32&lt;='Salinity Calculator'!$G$19,1,IF(B32&gt;'Salinity Calculator'!$G$19+1/'Salinity Calculator'!$H$19,0,(1-'Salinity Calculator'!$H$19*(B32-'Salinity Calculator'!$G$19))))</f>
        <v>0.88</v>
      </c>
      <c r="D32" s="4">
        <f>C32*'Salinity Calculator'!$B$8</f>
        <v>131.12</v>
      </c>
      <c r="E32" s="12">
        <f>D32*'Salinity Calculator'!$B$7</f>
        <v>432.69599999999997</v>
      </c>
      <c r="F32" s="12">
        <f>'Corn Budget'!$B$18</f>
        <v>322.66000000000003</v>
      </c>
      <c r="G32" s="12">
        <f t="shared" si="2"/>
        <v>110.03599999999994</v>
      </c>
      <c r="H32" s="3"/>
      <c r="I32" s="3"/>
      <c r="J32" s="4">
        <v>3</v>
      </c>
      <c r="K32" s="46">
        <f>IF($J32&lt;='Salinity Calculator'!$G$20,1,IF(J32&gt;'Salinity Calculator'!$G$20+1/'Salinity Calculator'!$H$20,0,(1-'Salinity Calculator'!$H$20*(J32-'Salinity Calculator'!$G$20))))</f>
        <v>0.60099999999999998</v>
      </c>
      <c r="L32">
        <f>K32*'Salinity Calculator'!$C$8</f>
        <v>22.236999999999998</v>
      </c>
      <c r="M32" s="4">
        <f>L32*'Salinity Calculator'!$C$7</f>
        <v>181.89865999999998</v>
      </c>
      <c r="N32">
        <v>148</v>
      </c>
      <c r="O32" s="12">
        <f t="shared" si="5"/>
        <v>33.898659999999978</v>
      </c>
      <c r="R32" s="4">
        <v>3</v>
      </c>
      <c r="S32" s="46">
        <f>IF($R32&lt;='Salinity Calculator'!$G$21,1,IF(R32&gt;'Salinity Calculator'!$G$21+1/'Salinity Calculator'!$H$21,0,(1-'Salinity Calculator'!$H$21*(R32-'Salinity Calculator'!$G$21))))</f>
        <v>1</v>
      </c>
      <c r="T32">
        <f>S32*'Salinity Calculator'!$D$8</f>
        <v>59</v>
      </c>
      <c r="U32" s="12">
        <f>'Saline-Revenue Data'!S32*'HRSW Budget'!$B$8*'HRSW Budget'!$B$9</f>
        <v>382.5</v>
      </c>
      <c r="V32">
        <v>173</v>
      </c>
      <c r="W32" s="12">
        <f t="shared" si="6"/>
        <v>209.5</v>
      </c>
    </row>
    <row r="33" spans="2:23" ht="15" customHeight="1">
      <c r="B33" s="4">
        <v>3.1</v>
      </c>
      <c r="C33" s="46">
        <f>IF($B33&lt;='Salinity Calculator'!$G$19,1,IF(B33&gt;'Salinity Calculator'!$G$19+1/'Salinity Calculator'!$H$19,0,(1-'Salinity Calculator'!$H$19*(B33-'Salinity Calculator'!$G$19))))</f>
        <v>0.86799999999999999</v>
      </c>
      <c r="D33" s="4">
        <f>C33*'Salinity Calculator'!$B$8</f>
        <v>129.33199999999999</v>
      </c>
      <c r="E33" s="12">
        <f>D33*'Salinity Calculator'!$B$7</f>
        <v>426.79559999999998</v>
      </c>
      <c r="F33" s="12">
        <f>'Corn Budget'!$B$18</f>
        <v>322.66000000000003</v>
      </c>
      <c r="G33" s="12">
        <f t="shared" si="2"/>
        <v>104.13559999999995</v>
      </c>
      <c r="H33" s="3"/>
      <c r="I33" s="3"/>
      <c r="J33" s="4">
        <v>3.1</v>
      </c>
      <c r="K33" s="46">
        <f>IF($J33&lt;='Salinity Calculator'!$G$20,1,IF(J33&gt;'Salinity Calculator'!$G$20+1/'Salinity Calculator'!$H$20,0,(1-'Salinity Calculator'!$H$20*(J33-'Salinity Calculator'!$G$20))))</f>
        <v>0.58000000000000007</v>
      </c>
      <c r="L33">
        <f>K33*'Salinity Calculator'!$C$8</f>
        <v>21.46</v>
      </c>
      <c r="M33" s="4">
        <f>L33*'Salinity Calculator'!$C$7</f>
        <v>175.5428</v>
      </c>
      <c r="N33">
        <v>148</v>
      </c>
      <c r="O33" s="12">
        <f t="shared" si="5"/>
        <v>27.5428</v>
      </c>
      <c r="R33" s="4">
        <v>3.1</v>
      </c>
      <c r="S33" s="46">
        <f>IF($R33&lt;='Salinity Calculator'!$G$21,1,IF(R33&gt;'Salinity Calculator'!$G$21+1/'Salinity Calculator'!$H$21,0,(1-'Salinity Calculator'!$H$21*(R33-'Salinity Calculator'!$G$21))))</f>
        <v>1</v>
      </c>
      <c r="T33">
        <f>S33*'Salinity Calculator'!$D$8</f>
        <v>59</v>
      </c>
      <c r="U33" s="12">
        <f>'Saline-Revenue Data'!S33*'HRSW Budget'!$B$8*'HRSW Budget'!$B$9</f>
        <v>382.5</v>
      </c>
      <c r="V33">
        <v>173</v>
      </c>
      <c r="W33" s="12">
        <f t="shared" si="6"/>
        <v>209.5</v>
      </c>
    </row>
    <row r="34" spans="2:23" ht="15" customHeight="1">
      <c r="B34" s="4">
        <v>3.2</v>
      </c>
      <c r="C34" s="46">
        <f>IF($B34&lt;='Salinity Calculator'!$G$19,1,IF(B34&gt;'Salinity Calculator'!$G$19+1/'Salinity Calculator'!$H$19,0,(1-'Salinity Calculator'!$H$19*(B34-'Salinity Calculator'!$G$19))))</f>
        <v>0.85599999999999998</v>
      </c>
      <c r="D34" s="4">
        <f>C34*'Salinity Calculator'!$B$8</f>
        <v>127.544</v>
      </c>
      <c r="E34" s="12">
        <f>D34*'Salinity Calculator'!$B$7</f>
        <v>420.89519999999999</v>
      </c>
      <c r="F34" s="12">
        <f>'Corn Budget'!$B$18</f>
        <v>322.66000000000003</v>
      </c>
      <c r="G34" s="12">
        <f t="shared" si="2"/>
        <v>98.235199999999963</v>
      </c>
      <c r="H34" s="3"/>
      <c r="I34" s="3"/>
      <c r="J34" s="4">
        <v>3.2</v>
      </c>
      <c r="K34" s="46">
        <f>IF($J34&lt;='Salinity Calculator'!$G$20,1,IF(J34&gt;'Salinity Calculator'!$G$20+1/'Salinity Calculator'!$H$20,0,(1-'Salinity Calculator'!$H$20*(J34-'Salinity Calculator'!$G$20))))</f>
        <v>0.55899999999999994</v>
      </c>
      <c r="L34">
        <f>K34*'Salinity Calculator'!$C$8</f>
        <v>20.682999999999996</v>
      </c>
      <c r="M34" s="4">
        <f>L34*'Salinity Calculator'!$C$7</f>
        <v>169.18693999999996</v>
      </c>
      <c r="N34">
        <v>148</v>
      </c>
      <c r="O34" s="12">
        <f t="shared" si="5"/>
        <v>21.186939999999964</v>
      </c>
      <c r="R34" s="4">
        <v>3.2</v>
      </c>
      <c r="S34" s="46">
        <f>IF($R34&lt;='Salinity Calculator'!$G$21,1,IF(R34&gt;'Salinity Calculator'!$G$21+1/'Salinity Calculator'!$H$21,0,(1-'Salinity Calculator'!$H$21*(R34-'Salinity Calculator'!$G$21))))</f>
        <v>1</v>
      </c>
      <c r="T34">
        <f>S34*'Salinity Calculator'!$D$8</f>
        <v>59</v>
      </c>
      <c r="U34" s="12">
        <f>'Saline-Revenue Data'!S34*'HRSW Budget'!$B$8*'HRSW Budget'!$B$9</f>
        <v>382.5</v>
      </c>
      <c r="V34">
        <v>173</v>
      </c>
      <c r="W34" s="12">
        <f t="shared" si="6"/>
        <v>209.5</v>
      </c>
    </row>
    <row r="35" spans="2:23" ht="15" customHeight="1">
      <c r="B35" s="4">
        <v>3.3</v>
      </c>
      <c r="C35" s="46">
        <f>IF($B35&lt;='Salinity Calculator'!$G$19,1,IF(B35&gt;'Salinity Calculator'!$G$19+1/'Salinity Calculator'!$H$19,0,(1-'Salinity Calculator'!$H$19*(B35-'Salinity Calculator'!$G$19))))</f>
        <v>0.84400000000000008</v>
      </c>
      <c r="D35" s="4">
        <f>C35*'Salinity Calculator'!$B$8</f>
        <v>125.75600000000001</v>
      </c>
      <c r="E35" s="12">
        <f>D35*'Salinity Calculator'!$B$7</f>
        <v>414.9948</v>
      </c>
      <c r="F35" s="12">
        <f>'Corn Budget'!$B$18</f>
        <v>322.66000000000003</v>
      </c>
      <c r="G35" s="12">
        <f t="shared" si="2"/>
        <v>92.334799999999973</v>
      </c>
      <c r="H35" s="3"/>
      <c r="I35" s="3"/>
      <c r="J35" s="4">
        <v>3.3</v>
      </c>
      <c r="K35" s="46">
        <f>IF($J35&lt;='Salinity Calculator'!$G$20,1,IF(J35&gt;'Salinity Calculator'!$G$20+1/'Salinity Calculator'!$H$20,0,(1-'Salinity Calculator'!$H$20*(J35-'Salinity Calculator'!$G$20))))</f>
        <v>0.53800000000000003</v>
      </c>
      <c r="L35">
        <f>K35*'Salinity Calculator'!$C$8</f>
        <v>19.906000000000002</v>
      </c>
      <c r="M35" s="4">
        <f>L35*'Salinity Calculator'!$C$7</f>
        <v>162.83108000000001</v>
      </c>
      <c r="N35">
        <v>148</v>
      </c>
      <c r="O35" s="12">
        <f t="shared" si="5"/>
        <v>14.831080000000014</v>
      </c>
      <c r="R35" s="4">
        <v>3.3</v>
      </c>
      <c r="S35" s="46">
        <f>IF($R35&lt;='Salinity Calculator'!$G$21,1,IF(R35&gt;'Salinity Calculator'!$G$21+1/'Salinity Calculator'!$H$21,0,(1-'Salinity Calculator'!$H$21*(R35-'Salinity Calculator'!$G$21))))</f>
        <v>1</v>
      </c>
      <c r="T35">
        <f>S35*'Salinity Calculator'!$D$8</f>
        <v>59</v>
      </c>
      <c r="U35" s="12">
        <f>'Saline-Revenue Data'!S35*'HRSW Budget'!$B$8*'HRSW Budget'!$B$9</f>
        <v>382.5</v>
      </c>
      <c r="V35">
        <v>173</v>
      </c>
      <c r="W35" s="12">
        <f t="shared" si="6"/>
        <v>209.5</v>
      </c>
    </row>
    <row r="36" spans="2:23" ht="15" customHeight="1">
      <c r="B36" s="4">
        <v>3.4</v>
      </c>
      <c r="C36" s="46">
        <f>IF($B36&lt;='Salinity Calculator'!$G$19,1,IF(B36&gt;'Salinity Calculator'!$G$19+1/'Salinity Calculator'!$H$19,0,(1-'Salinity Calculator'!$H$19*(B36-'Salinity Calculator'!$G$19))))</f>
        <v>0.83200000000000007</v>
      </c>
      <c r="D36" s="4">
        <f>C36*'Salinity Calculator'!$B$8</f>
        <v>123.96800000000002</v>
      </c>
      <c r="E36" s="12">
        <f>D36*'Salinity Calculator'!$B$7</f>
        <v>409.09440000000006</v>
      </c>
      <c r="F36" s="12">
        <f>'Corn Budget'!$B$18</f>
        <v>322.66000000000003</v>
      </c>
      <c r="G36" s="12">
        <f t="shared" si="2"/>
        <v>86.434400000000039</v>
      </c>
      <c r="H36" s="3"/>
      <c r="I36" s="3"/>
      <c r="J36" s="4">
        <v>3.4</v>
      </c>
      <c r="K36" s="46">
        <f>IF($J36&lt;='Salinity Calculator'!$G$20,1,IF(J36&gt;'Salinity Calculator'!$G$20+1/'Salinity Calculator'!$H$20,0,(1-'Salinity Calculator'!$H$20*(J36-'Salinity Calculator'!$G$20))))</f>
        <v>0.51700000000000013</v>
      </c>
      <c r="L36">
        <f>K36*'Salinity Calculator'!$C$8</f>
        <v>19.129000000000005</v>
      </c>
      <c r="M36" s="4">
        <f>L36*'Salinity Calculator'!$C$7</f>
        <v>156.47522000000004</v>
      </c>
      <c r="N36">
        <v>148</v>
      </c>
      <c r="O36" s="12">
        <f t="shared" si="5"/>
        <v>8.4752200000000357</v>
      </c>
      <c r="R36" s="4">
        <v>3.4</v>
      </c>
      <c r="S36" s="46">
        <f>IF($R36&lt;='Salinity Calculator'!$G$21,1,IF(R36&gt;'Salinity Calculator'!$G$21+1/'Salinity Calculator'!$H$21,0,(1-'Salinity Calculator'!$H$21*(R36-'Salinity Calculator'!$G$21))))</f>
        <v>1</v>
      </c>
      <c r="T36">
        <f>S36*'Salinity Calculator'!$D$8</f>
        <v>59</v>
      </c>
      <c r="U36" s="12">
        <f>'Saline-Revenue Data'!S36*'HRSW Budget'!$B$8*'HRSW Budget'!$B$9</f>
        <v>382.5</v>
      </c>
      <c r="V36">
        <v>173</v>
      </c>
      <c r="W36" s="12">
        <f t="shared" si="6"/>
        <v>209.5</v>
      </c>
    </row>
    <row r="37" spans="2:23" ht="15" customHeight="1">
      <c r="B37" s="4">
        <v>3.5</v>
      </c>
      <c r="C37" s="46">
        <f>IF($B37&lt;='Salinity Calculator'!$G$19,1,IF(B37&gt;'Salinity Calculator'!$G$19+1/'Salinity Calculator'!$H$19,0,(1-'Salinity Calculator'!$H$19*(B37-'Salinity Calculator'!$G$19))))</f>
        <v>0.82000000000000006</v>
      </c>
      <c r="D37" s="4">
        <f>C37*'Salinity Calculator'!$B$8</f>
        <v>122.18</v>
      </c>
      <c r="E37" s="12">
        <f>D37*'Salinity Calculator'!$B$7</f>
        <v>403.19400000000002</v>
      </c>
      <c r="F37" s="12">
        <f>'Corn Budget'!$B$18</f>
        <v>322.66000000000003</v>
      </c>
      <c r="G37" s="12">
        <f t="shared" si="2"/>
        <v>80.533999999999992</v>
      </c>
      <c r="H37" s="3"/>
      <c r="I37" s="3"/>
      <c r="J37" s="4">
        <v>3.5</v>
      </c>
      <c r="K37" s="46">
        <f>IF($J37&lt;='Salinity Calculator'!$G$20,1,IF(J37&gt;'Salinity Calculator'!$G$20+1/'Salinity Calculator'!$H$20,0,(1-'Salinity Calculator'!$H$20*(J37-'Salinity Calculator'!$G$20))))</f>
        <v>0.496</v>
      </c>
      <c r="L37">
        <f>K37*'Salinity Calculator'!$C$8</f>
        <v>18.352</v>
      </c>
      <c r="M37" s="4">
        <f>L37*'Salinity Calculator'!$C$7</f>
        <v>150.11936</v>
      </c>
      <c r="N37">
        <v>148</v>
      </c>
      <c r="O37" s="12">
        <f t="shared" si="5"/>
        <v>2.1193600000000004</v>
      </c>
      <c r="R37" s="4">
        <v>3.5</v>
      </c>
      <c r="S37" s="46">
        <f>IF($R37&lt;='Salinity Calculator'!$G$21,1,IF(R37&gt;'Salinity Calculator'!$G$21+1/'Salinity Calculator'!$H$21,0,(1-'Salinity Calculator'!$H$21*(R37-'Salinity Calculator'!$G$21))))</f>
        <v>1</v>
      </c>
      <c r="T37">
        <f>S37*'Salinity Calculator'!$D$8</f>
        <v>59</v>
      </c>
      <c r="U37" s="12">
        <f>'Saline-Revenue Data'!S37*'HRSW Budget'!$B$8*'HRSW Budget'!$B$9</f>
        <v>382.5</v>
      </c>
      <c r="V37">
        <v>173</v>
      </c>
      <c r="W37" s="12">
        <f t="shared" si="6"/>
        <v>209.5</v>
      </c>
    </row>
    <row r="38" spans="2:23" ht="15" customHeight="1">
      <c r="B38" s="4">
        <v>3.6</v>
      </c>
      <c r="C38" s="46">
        <f>IF($B38&lt;='Salinity Calculator'!$G$19,1,IF(B38&gt;'Salinity Calculator'!$G$19+1/'Salinity Calculator'!$H$19,0,(1-'Salinity Calculator'!$H$19*(B38-'Salinity Calculator'!$G$19))))</f>
        <v>0.80800000000000005</v>
      </c>
      <c r="D38" s="4">
        <f>C38*'Salinity Calculator'!$B$8</f>
        <v>120.39200000000001</v>
      </c>
      <c r="E38" s="12">
        <f>D38*'Salinity Calculator'!$B$7</f>
        <v>397.29360000000003</v>
      </c>
      <c r="F38" s="12">
        <f>'Corn Budget'!$B$18</f>
        <v>322.66000000000003</v>
      </c>
      <c r="G38" s="12">
        <f t="shared" si="2"/>
        <v>74.633600000000001</v>
      </c>
      <c r="H38" s="3"/>
      <c r="I38" s="3"/>
      <c r="J38" s="4">
        <v>3.6</v>
      </c>
      <c r="K38" s="46">
        <f>IF($J38&lt;='Salinity Calculator'!$G$20,1,IF(J38&gt;'Salinity Calculator'!$G$20+1/'Salinity Calculator'!$H$20,0,(1-'Salinity Calculator'!$H$20*(J38-'Salinity Calculator'!$G$20))))</f>
        <v>0.47499999999999998</v>
      </c>
      <c r="L38">
        <f>K38*'Salinity Calculator'!$C$8</f>
        <v>17.574999999999999</v>
      </c>
      <c r="M38" s="4">
        <f>L38*'Salinity Calculator'!$C$7</f>
        <v>143.76349999999999</v>
      </c>
      <c r="N38">
        <v>148</v>
      </c>
      <c r="O38" s="12">
        <f t="shared" si="5"/>
        <v>-4.2365000000000066</v>
      </c>
      <c r="R38" s="4">
        <v>3.6</v>
      </c>
      <c r="S38" s="46">
        <f>IF($R38&lt;='Salinity Calculator'!$G$21,1,IF(R38&gt;'Salinity Calculator'!$G$21+1/'Salinity Calculator'!$H$21,0,(1-'Salinity Calculator'!$H$21*(R38-'Salinity Calculator'!$G$21))))</f>
        <v>1</v>
      </c>
      <c r="T38">
        <f>S38*'Salinity Calculator'!$D$8</f>
        <v>59</v>
      </c>
      <c r="U38" s="12">
        <f>'Saline-Revenue Data'!S38*'HRSW Budget'!$B$8*'HRSW Budget'!$B$9</f>
        <v>382.5</v>
      </c>
      <c r="V38">
        <v>173</v>
      </c>
      <c r="W38" s="12">
        <f t="shared" si="6"/>
        <v>209.5</v>
      </c>
    </row>
    <row r="39" spans="2:23" ht="15" customHeight="1">
      <c r="B39" s="4">
        <v>3.69999999999999</v>
      </c>
      <c r="C39" s="46">
        <f>IF($B39&lt;='Salinity Calculator'!$G$19,1,IF(B39&gt;'Salinity Calculator'!$G$19+1/'Salinity Calculator'!$H$19,0,(1-'Salinity Calculator'!$H$19*(B39-'Salinity Calculator'!$G$19))))</f>
        <v>0.79600000000000115</v>
      </c>
      <c r="D39" s="4">
        <f>C39*'Salinity Calculator'!$B$8</f>
        <v>118.60400000000017</v>
      </c>
      <c r="E39" s="12">
        <f>D39*'Salinity Calculator'!$B$7</f>
        <v>391.39320000000055</v>
      </c>
      <c r="F39" s="12">
        <f>'Corn Budget'!$B$18</f>
        <v>322.66000000000003</v>
      </c>
      <c r="G39" s="12">
        <f t="shared" si="2"/>
        <v>68.733200000000522</v>
      </c>
      <c r="H39" s="3"/>
      <c r="I39" s="3"/>
      <c r="J39" s="4">
        <v>3.69999999999999</v>
      </c>
      <c r="K39" s="46">
        <f>IF($J39&lt;='Salinity Calculator'!$G$20,1,IF(J39&gt;'Salinity Calculator'!$G$20+1/'Salinity Calculator'!$H$20,0,(1-'Salinity Calculator'!$H$20*(J39-'Salinity Calculator'!$G$20))))</f>
        <v>0.45400000000000218</v>
      </c>
      <c r="L39">
        <f>K39*'Salinity Calculator'!$C$8</f>
        <v>16.79800000000008</v>
      </c>
      <c r="M39" s="4">
        <f>L39*'Salinity Calculator'!$C$7</f>
        <v>137.40764000000064</v>
      </c>
      <c r="N39">
        <v>148</v>
      </c>
      <c r="O39" s="12">
        <f t="shared" si="5"/>
        <v>-10.59235999999936</v>
      </c>
      <c r="R39" s="4">
        <v>3.69999999999999</v>
      </c>
      <c r="S39" s="46">
        <f>IF($R39&lt;='Salinity Calculator'!$G$21,1,IF(R39&gt;'Salinity Calculator'!$G$21+1/'Salinity Calculator'!$H$21,0,(1-'Salinity Calculator'!$H$21*(R39-'Salinity Calculator'!$G$21))))</f>
        <v>1</v>
      </c>
      <c r="T39">
        <f>S39*'Salinity Calculator'!$D$8</f>
        <v>59</v>
      </c>
      <c r="U39" s="12">
        <f>'Saline-Revenue Data'!S39*'HRSW Budget'!$B$8*'HRSW Budget'!$B$9</f>
        <v>382.5</v>
      </c>
      <c r="V39">
        <v>173</v>
      </c>
      <c r="W39" s="12">
        <f t="shared" si="6"/>
        <v>209.5</v>
      </c>
    </row>
    <row r="40" spans="2:23" ht="15" customHeight="1">
      <c r="B40" s="4">
        <v>3.7999999999999901</v>
      </c>
      <c r="C40" s="46">
        <f>IF($B40&lt;='Salinity Calculator'!$G$19,1,IF(B40&gt;'Salinity Calculator'!$G$19+1/'Salinity Calculator'!$H$19,0,(1-'Salinity Calculator'!$H$19*(B40-'Salinity Calculator'!$G$19))))</f>
        <v>0.78400000000000114</v>
      </c>
      <c r="D40" s="4">
        <f>C40*'Salinity Calculator'!$B$8</f>
        <v>116.81600000000017</v>
      </c>
      <c r="E40" s="12">
        <f>D40*'Salinity Calculator'!$B$7</f>
        <v>385.49280000000056</v>
      </c>
      <c r="F40" s="12">
        <f>'Corn Budget'!$B$18</f>
        <v>322.66000000000003</v>
      </c>
      <c r="G40" s="12">
        <f t="shared" si="2"/>
        <v>62.832800000000532</v>
      </c>
      <c r="H40" s="3"/>
      <c r="I40" s="3"/>
      <c r="J40" s="4">
        <v>3.7999999999999901</v>
      </c>
      <c r="K40" s="46">
        <f>IF($J40&lt;='Salinity Calculator'!$G$20,1,IF(J40&gt;'Salinity Calculator'!$G$20+1/'Salinity Calculator'!$H$20,0,(1-'Salinity Calculator'!$H$20*(J40-'Salinity Calculator'!$G$20))))</f>
        <v>0.43300000000000216</v>
      </c>
      <c r="L40">
        <f>K40*'Salinity Calculator'!$C$8</f>
        <v>16.021000000000079</v>
      </c>
      <c r="M40" s="4">
        <f>L40*'Salinity Calculator'!$C$7</f>
        <v>131.05178000000063</v>
      </c>
      <c r="N40">
        <v>148</v>
      </c>
      <c r="O40" s="12">
        <f t="shared" si="5"/>
        <v>-16.948219999999367</v>
      </c>
      <c r="R40" s="4">
        <v>3.7999999999999901</v>
      </c>
      <c r="S40" s="46">
        <f>IF($R40&lt;='Salinity Calculator'!$G$21,1,IF(R40&gt;'Salinity Calculator'!$G$21+1/'Salinity Calculator'!$H$21,0,(1-'Salinity Calculator'!$H$21*(R40-'Salinity Calculator'!$G$21))))</f>
        <v>1</v>
      </c>
      <c r="T40">
        <f>S40*'Salinity Calculator'!$D$8</f>
        <v>59</v>
      </c>
      <c r="U40" s="12">
        <f>'Saline-Revenue Data'!S40*'HRSW Budget'!$B$8*'HRSW Budget'!$B$9</f>
        <v>382.5</v>
      </c>
      <c r="V40">
        <v>173</v>
      </c>
      <c r="W40" s="12">
        <f t="shared" si="6"/>
        <v>209.5</v>
      </c>
    </row>
    <row r="41" spans="2:23" ht="15" customHeight="1">
      <c r="B41" s="4">
        <v>3.8999999999999901</v>
      </c>
      <c r="C41" s="46">
        <f>IF($B41&lt;='Salinity Calculator'!$G$19,1,IF(B41&gt;'Salinity Calculator'!$G$19+1/'Salinity Calculator'!$H$19,0,(1-'Salinity Calculator'!$H$19*(B41-'Salinity Calculator'!$G$19))))</f>
        <v>0.77200000000000113</v>
      </c>
      <c r="D41" s="4">
        <f>C41*'Salinity Calculator'!$B$8</f>
        <v>115.02800000000016</v>
      </c>
      <c r="E41" s="12">
        <f>D41*'Salinity Calculator'!$B$7</f>
        <v>379.59240000000051</v>
      </c>
      <c r="F41" s="12">
        <f>'Corn Budget'!$B$18</f>
        <v>322.66000000000003</v>
      </c>
      <c r="G41" s="12">
        <f t="shared" si="2"/>
        <v>56.932400000000484</v>
      </c>
      <c r="H41" s="3"/>
      <c r="I41" s="3"/>
      <c r="J41" s="4">
        <v>3.8999999999999901</v>
      </c>
      <c r="K41" s="46">
        <f>IF($J41&lt;='Salinity Calculator'!$G$20,1,IF(J41&gt;'Salinity Calculator'!$G$20+1/'Salinity Calculator'!$H$20,0,(1-'Salinity Calculator'!$H$20*(J41-'Salinity Calculator'!$G$20))))</f>
        <v>0.41200000000000214</v>
      </c>
      <c r="L41">
        <f>K41*'Salinity Calculator'!$C$8</f>
        <v>15.24400000000008</v>
      </c>
      <c r="M41" s="4">
        <f>L41*'Salinity Calculator'!$C$7</f>
        <v>124.69592000000065</v>
      </c>
      <c r="N41">
        <v>148</v>
      </c>
      <c r="O41" s="12">
        <f t="shared" si="5"/>
        <v>-23.304079999999345</v>
      </c>
      <c r="R41" s="4">
        <v>3.8999999999999901</v>
      </c>
      <c r="S41" s="46">
        <f>IF($R41&lt;='Salinity Calculator'!$G$21,1,IF(R41&gt;'Salinity Calculator'!$G$21+1/'Salinity Calculator'!$H$21,0,(1-'Salinity Calculator'!$H$21*(R41-'Salinity Calculator'!$G$21))))</f>
        <v>1</v>
      </c>
      <c r="T41">
        <f>S41*'Salinity Calculator'!$D$8</f>
        <v>59</v>
      </c>
      <c r="U41" s="12">
        <f>'Saline-Revenue Data'!S41*'HRSW Budget'!$B$8*'HRSW Budget'!$B$9</f>
        <v>382.5</v>
      </c>
      <c r="V41">
        <v>173</v>
      </c>
      <c r="W41" s="12">
        <f t="shared" si="6"/>
        <v>209.5</v>
      </c>
    </row>
    <row r="42" spans="2:23" ht="15" customHeight="1">
      <c r="B42" s="4">
        <v>3.9999999999999898</v>
      </c>
      <c r="C42" s="46">
        <f>IF($B42&lt;='Salinity Calculator'!$G$19,1,IF(B42&gt;'Salinity Calculator'!$G$19+1/'Salinity Calculator'!$H$19,0,(1-'Salinity Calculator'!$H$19*(B42-'Salinity Calculator'!$G$19))))</f>
        <v>0.76000000000000123</v>
      </c>
      <c r="D42" s="4">
        <f>C42*'Salinity Calculator'!$B$8</f>
        <v>113.24000000000018</v>
      </c>
      <c r="E42" s="12">
        <f>D42*'Salinity Calculator'!$B$7</f>
        <v>373.69200000000058</v>
      </c>
      <c r="F42" s="12">
        <f>'Corn Budget'!$B$18</f>
        <v>322.66000000000003</v>
      </c>
      <c r="G42" s="12">
        <f t="shared" si="2"/>
        <v>51.032000000000551</v>
      </c>
      <c r="H42" s="3"/>
      <c r="I42" s="3"/>
      <c r="J42" s="4">
        <v>3.9999999999999898</v>
      </c>
      <c r="K42" s="46">
        <f>IF($J42&lt;='Salinity Calculator'!$G$20,1,IF(J42&gt;'Salinity Calculator'!$G$20+1/'Salinity Calculator'!$H$20,0,(1-'Salinity Calculator'!$H$20*(J42-'Salinity Calculator'!$G$20))))</f>
        <v>0.39100000000000223</v>
      </c>
      <c r="L42">
        <f>K42*'Salinity Calculator'!$C$8</f>
        <v>14.467000000000082</v>
      </c>
      <c r="M42" s="4">
        <f>L42*'Salinity Calculator'!$C$7</f>
        <v>118.34006000000066</v>
      </c>
      <c r="N42">
        <v>148</v>
      </c>
      <c r="O42" s="12">
        <f t="shared" si="5"/>
        <v>-29.659939999999338</v>
      </c>
      <c r="R42" s="4">
        <v>3.9999999999999898</v>
      </c>
      <c r="S42" s="46">
        <f>IF($R42&lt;='Salinity Calculator'!$G$21,1,IF(R42&gt;'Salinity Calculator'!$G$21+1/'Salinity Calculator'!$H$21,0,(1-'Salinity Calculator'!$H$21*(R42-'Salinity Calculator'!$G$21))))</f>
        <v>1</v>
      </c>
      <c r="T42">
        <f>S42*'Salinity Calculator'!$D$8</f>
        <v>59</v>
      </c>
      <c r="U42" s="12">
        <f>'Saline-Revenue Data'!S42*'HRSW Budget'!$B$8*'HRSW Budget'!$B$9</f>
        <v>382.5</v>
      </c>
      <c r="V42">
        <v>173</v>
      </c>
      <c r="W42" s="12">
        <f t="shared" si="6"/>
        <v>209.5</v>
      </c>
    </row>
    <row r="43" spans="2:23" ht="15" customHeight="1">
      <c r="B43" s="4">
        <v>4.0999999999999899</v>
      </c>
      <c r="C43" s="46">
        <f>IF($B43&lt;='Salinity Calculator'!$G$19,1,IF(B43&gt;'Salinity Calculator'!$G$19+1/'Salinity Calculator'!$H$19,0,(1-'Salinity Calculator'!$H$19*(B43-'Salinity Calculator'!$G$19))))</f>
        <v>0.74800000000000122</v>
      </c>
      <c r="D43" s="4">
        <f>C43*'Salinity Calculator'!$B$8</f>
        <v>111.45200000000018</v>
      </c>
      <c r="E43" s="12">
        <f>D43*'Salinity Calculator'!$B$7</f>
        <v>367.79160000000059</v>
      </c>
      <c r="F43" s="12">
        <f>'Corn Budget'!$B$18</f>
        <v>322.66000000000003</v>
      </c>
      <c r="G43" s="12">
        <f t="shared" si="2"/>
        <v>45.13160000000056</v>
      </c>
      <c r="H43" s="3"/>
      <c r="I43" s="3"/>
      <c r="J43" s="4">
        <v>4.0999999999999899</v>
      </c>
      <c r="K43" s="46">
        <f>IF($J43&lt;='Salinity Calculator'!$G$20,1,IF(J43&gt;'Salinity Calculator'!$G$20+1/'Salinity Calculator'!$H$20,0,(1-'Salinity Calculator'!$H$20*(J43-'Salinity Calculator'!$G$20))))</f>
        <v>0.37000000000000222</v>
      </c>
      <c r="L43">
        <f>K43*'Salinity Calculator'!$C$8</f>
        <v>13.690000000000081</v>
      </c>
      <c r="M43" s="4">
        <f>L43*'Salinity Calculator'!$C$7</f>
        <v>111.98420000000065</v>
      </c>
      <c r="N43">
        <v>148</v>
      </c>
      <c r="O43" s="12">
        <f t="shared" si="5"/>
        <v>-36.015799999999345</v>
      </c>
      <c r="R43" s="4">
        <v>4.0999999999999899</v>
      </c>
      <c r="S43" s="46">
        <f>IF($R43&lt;='Salinity Calculator'!$G$21,1,IF(R43&gt;'Salinity Calculator'!$G$21+1/'Salinity Calculator'!$H$21,0,(1-'Salinity Calculator'!$H$21*(R43-'Salinity Calculator'!$G$21))))</f>
        <v>1</v>
      </c>
      <c r="T43">
        <f>S43*'Salinity Calculator'!$D$8</f>
        <v>59</v>
      </c>
      <c r="U43" s="12">
        <f>'Saline-Revenue Data'!S43*'HRSW Budget'!$B$8*'HRSW Budget'!$B$9</f>
        <v>382.5</v>
      </c>
      <c r="V43">
        <v>173</v>
      </c>
      <c r="W43" s="12">
        <f t="shared" si="6"/>
        <v>209.5</v>
      </c>
    </row>
    <row r="44" spans="2:23" ht="15" customHeight="1">
      <c r="B44" s="4">
        <v>4.1999999999999904</v>
      </c>
      <c r="C44" s="46">
        <f>IF($B44&lt;='Salinity Calculator'!$G$19,1,IF(B44&gt;'Salinity Calculator'!$G$19+1/'Salinity Calculator'!$H$19,0,(1-'Salinity Calculator'!$H$19*(B44-'Salinity Calculator'!$G$19))))</f>
        <v>0.7360000000000011</v>
      </c>
      <c r="D44" s="4">
        <f>C44*'Salinity Calculator'!$B$8</f>
        <v>109.66400000000016</v>
      </c>
      <c r="E44" s="12">
        <f>D44*'Salinity Calculator'!$B$7</f>
        <v>361.89120000000048</v>
      </c>
      <c r="F44" s="12">
        <f>'Corn Budget'!$B$18</f>
        <v>322.66000000000003</v>
      </c>
      <c r="G44" s="12">
        <f t="shared" si="2"/>
        <v>39.231200000000456</v>
      </c>
      <c r="H44" s="3"/>
      <c r="I44" s="3"/>
      <c r="J44" s="4">
        <v>4.1999999999999904</v>
      </c>
      <c r="K44" s="46">
        <f>IF($J44&lt;='Salinity Calculator'!$G$20,1,IF(J44&gt;'Salinity Calculator'!$G$20+1/'Salinity Calculator'!$H$20,0,(1-'Salinity Calculator'!$H$20*(J44-'Salinity Calculator'!$G$20))))</f>
        <v>0.34900000000000209</v>
      </c>
      <c r="L44">
        <f>K44*'Salinity Calculator'!$C$8</f>
        <v>12.913000000000077</v>
      </c>
      <c r="M44" s="4">
        <f>L44*'Salinity Calculator'!$C$7</f>
        <v>105.62834000000062</v>
      </c>
      <c r="N44">
        <v>148</v>
      </c>
      <c r="O44" s="12">
        <f t="shared" si="5"/>
        <v>-42.37165999999938</v>
      </c>
      <c r="R44" s="4">
        <v>4.1999999999999904</v>
      </c>
      <c r="S44" s="46">
        <f>IF($R44&lt;='Salinity Calculator'!$G$21,1,IF(R44&gt;'Salinity Calculator'!$G$21+1/'Salinity Calculator'!$H$21,0,(1-'Salinity Calculator'!$H$21*(R44-'Salinity Calculator'!$G$21))))</f>
        <v>1</v>
      </c>
      <c r="T44">
        <f>S44*'Salinity Calculator'!$D$8</f>
        <v>59</v>
      </c>
      <c r="U44" s="12">
        <f>'Saline-Revenue Data'!S44*'HRSW Budget'!$B$8*'HRSW Budget'!$B$9</f>
        <v>382.5</v>
      </c>
      <c r="V44">
        <v>173</v>
      </c>
      <c r="W44" s="12">
        <f t="shared" si="6"/>
        <v>209.5</v>
      </c>
    </row>
    <row r="45" spans="2:23" ht="15" customHeight="1">
      <c r="B45" s="4">
        <v>4.2999999999999901</v>
      </c>
      <c r="C45" s="46">
        <f>IF($B45&lt;='Salinity Calculator'!$G$19,1,IF(B45&gt;'Salinity Calculator'!$G$19+1/'Salinity Calculator'!$H$19,0,(1-'Salinity Calculator'!$H$19*(B45-'Salinity Calculator'!$G$19))))</f>
        <v>0.7240000000000012</v>
      </c>
      <c r="D45" s="4">
        <f>C45*'Salinity Calculator'!$B$8</f>
        <v>107.87600000000018</v>
      </c>
      <c r="E45" s="12">
        <f>D45*'Salinity Calculator'!$B$7</f>
        <v>355.99080000000055</v>
      </c>
      <c r="F45" s="12">
        <f>'Corn Budget'!$B$18</f>
        <v>322.66000000000003</v>
      </c>
      <c r="G45" s="12">
        <f t="shared" si="2"/>
        <v>33.330800000000522</v>
      </c>
      <c r="H45" s="3"/>
      <c r="I45" s="3"/>
      <c r="J45" s="4">
        <v>4.2999999999999901</v>
      </c>
      <c r="K45" s="46">
        <f>IF($J45&lt;='Salinity Calculator'!$G$20,1,IF(J45&gt;'Salinity Calculator'!$G$20+1/'Salinity Calculator'!$H$20,0,(1-'Salinity Calculator'!$H$20*(J45-'Salinity Calculator'!$G$20))))</f>
        <v>0.32800000000000218</v>
      </c>
      <c r="L45">
        <f>K45*'Salinity Calculator'!$C$8</f>
        <v>12.136000000000081</v>
      </c>
      <c r="M45" s="4">
        <f>L45*'Salinity Calculator'!$C$7</f>
        <v>99.272480000000655</v>
      </c>
      <c r="N45">
        <v>148</v>
      </c>
      <c r="O45" s="12">
        <f t="shared" si="5"/>
        <v>-48.727519999999345</v>
      </c>
      <c r="R45" s="4">
        <v>4.2999999999999901</v>
      </c>
      <c r="S45" s="46">
        <f>IF($R45&lt;='Salinity Calculator'!$G$21,1,IF(R45&gt;'Salinity Calculator'!$G$21+1/'Salinity Calculator'!$H$21,0,(1-'Salinity Calculator'!$H$21*(R45-'Salinity Calculator'!$G$21))))</f>
        <v>1</v>
      </c>
      <c r="T45">
        <f>S45*'Salinity Calculator'!$D$8</f>
        <v>59</v>
      </c>
      <c r="U45" s="12">
        <f>'Saline-Revenue Data'!S45*'HRSW Budget'!$B$8*'HRSW Budget'!$B$9</f>
        <v>382.5</v>
      </c>
      <c r="V45">
        <v>173</v>
      </c>
      <c r="W45" s="12">
        <f t="shared" si="6"/>
        <v>209.5</v>
      </c>
    </row>
    <row r="46" spans="2:23" ht="15" customHeight="1">
      <c r="B46" s="4">
        <v>4.3999999999999897</v>
      </c>
      <c r="C46" s="46">
        <f>IF($B46&lt;='Salinity Calculator'!$G$19,1,IF(B46&gt;'Salinity Calculator'!$G$19+1/'Salinity Calculator'!$H$19,0,(1-'Salinity Calculator'!$H$19*(B46-'Salinity Calculator'!$G$19))))</f>
        <v>0.7120000000000013</v>
      </c>
      <c r="D46" s="4">
        <f>C46*'Salinity Calculator'!$B$8</f>
        <v>106.08800000000019</v>
      </c>
      <c r="E46" s="12">
        <f>D46*'Salinity Calculator'!$B$7</f>
        <v>350.09040000000061</v>
      </c>
      <c r="F46" s="12">
        <f>'Corn Budget'!$B$18</f>
        <v>322.66000000000003</v>
      </c>
      <c r="G46" s="12">
        <f t="shared" si="2"/>
        <v>27.430400000000589</v>
      </c>
      <c r="H46" s="3"/>
      <c r="I46" s="3"/>
      <c r="J46" s="4">
        <v>4.3999999999999897</v>
      </c>
      <c r="K46" s="46">
        <f>IF($J46&lt;='Salinity Calculator'!$G$20,1,IF(J46&gt;'Salinity Calculator'!$G$20+1/'Salinity Calculator'!$H$20,0,(1-'Salinity Calculator'!$H$20*(J46-'Salinity Calculator'!$G$20))))</f>
        <v>0.30700000000000216</v>
      </c>
      <c r="L46">
        <f>K46*'Salinity Calculator'!$C$8</f>
        <v>11.35900000000008</v>
      </c>
      <c r="M46" s="4">
        <f>L46*'Salinity Calculator'!$C$7</f>
        <v>92.916620000000648</v>
      </c>
      <c r="N46">
        <v>148</v>
      </c>
      <c r="O46" s="12">
        <f t="shared" si="5"/>
        <v>-55.083379999999352</v>
      </c>
      <c r="R46" s="4">
        <v>4.3999999999999897</v>
      </c>
      <c r="S46" s="46">
        <f>IF($R46&lt;='Salinity Calculator'!$G$21,1,IF(R46&gt;'Salinity Calculator'!$G$21+1/'Salinity Calculator'!$H$21,0,(1-'Salinity Calculator'!$H$21*(R46-'Salinity Calculator'!$G$21))))</f>
        <v>1</v>
      </c>
      <c r="T46">
        <f>S46*'Salinity Calculator'!$D$8</f>
        <v>59</v>
      </c>
      <c r="U46" s="12">
        <f>'Saline-Revenue Data'!S46*'HRSW Budget'!$B$8*'HRSW Budget'!$B$9</f>
        <v>382.5</v>
      </c>
      <c r="V46">
        <v>173</v>
      </c>
      <c r="W46" s="12">
        <f t="shared" si="6"/>
        <v>209.5</v>
      </c>
    </row>
    <row r="47" spans="2:23" ht="15" customHeight="1">
      <c r="B47" s="4">
        <v>4.4999999999999902</v>
      </c>
      <c r="C47" s="46">
        <f>IF($B47&lt;='Salinity Calculator'!$G$19,1,IF(B47&gt;'Salinity Calculator'!$G$19+1/'Salinity Calculator'!$H$19,0,(1-'Salinity Calculator'!$H$19*(B47-'Salinity Calculator'!$G$19))))</f>
        <v>0.70000000000000118</v>
      </c>
      <c r="D47" s="4">
        <f>C47*'Salinity Calculator'!$B$8</f>
        <v>104.30000000000018</v>
      </c>
      <c r="E47" s="12">
        <f>D47*'Salinity Calculator'!$B$7</f>
        <v>344.19000000000057</v>
      </c>
      <c r="F47" s="12">
        <f>'Corn Budget'!$B$18</f>
        <v>322.66000000000003</v>
      </c>
      <c r="G47" s="12">
        <f t="shared" si="2"/>
        <v>21.530000000000541</v>
      </c>
      <c r="H47" s="3"/>
      <c r="I47" s="3"/>
      <c r="J47" s="4">
        <v>4.4999999999999902</v>
      </c>
      <c r="K47" s="46">
        <f>IF($J47&lt;='Salinity Calculator'!$G$20,1,IF(J47&gt;'Salinity Calculator'!$G$20+1/'Salinity Calculator'!$H$20,0,(1-'Salinity Calculator'!$H$20*(J47-'Salinity Calculator'!$G$20))))</f>
        <v>0.28600000000000214</v>
      </c>
      <c r="L47">
        <f>K47*'Salinity Calculator'!$C$8</f>
        <v>10.582000000000079</v>
      </c>
      <c r="M47" s="4">
        <f>L47*'Salinity Calculator'!$C$7</f>
        <v>86.560760000000641</v>
      </c>
      <c r="N47">
        <v>148</v>
      </c>
      <c r="O47" s="12">
        <f t="shared" si="5"/>
        <v>-61.439239999999359</v>
      </c>
      <c r="R47" s="4">
        <v>4.4999999999999902</v>
      </c>
      <c r="S47" s="46">
        <f>IF($R47&lt;='Salinity Calculator'!$G$21,1,IF(R47&gt;'Salinity Calculator'!$G$21+1/'Salinity Calculator'!$H$21,0,(1-'Salinity Calculator'!$H$21*(R47-'Salinity Calculator'!$G$21))))</f>
        <v>1</v>
      </c>
      <c r="T47">
        <f>S47*'Salinity Calculator'!$D$8</f>
        <v>59</v>
      </c>
      <c r="U47" s="12">
        <f>'Saline-Revenue Data'!S47*'HRSW Budget'!$B$8*'HRSW Budget'!$B$9</f>
        <v>382.5</v>
      </c>
      <c r="V47">
        <v>173</v>
      </c>
      <c r="W47" s="12">
        <f t="shared" si="6"/>
        <v>209.5</v>
      </c>
    </row>
    <row r="48" spans="2:23" ht="15" customHeight="1">
      <c r="B48" s="4">
        <v>4.5999999999999899</v>
      </c>
      <c r="C48" s="46">
        <f>IF($B48&lt;='Salinity Calculator'!$G$19,1,IF(B48&gt;'Salinity Calculator'!$G$19+1/'Salinity Calculator'!$H$19,0,(1-'Salinity Calculator'!$H$19*(B48-'Salinity Calculator'!$G$19))))</f>
        <v>0.68800000000000128</v>
      </c>
      <c r="D48" s="4">
        <f>C48*'Salinity Calculator'!$B$8</f>
        <v>102.51200000000019</v>
      </c>
      <c r="E48" s="12">
        <f>D48*'Salinity Calculator'!$B$7</f>
        <v>338.28960000000058</v>
      </c>
      <c r="F48" s="12">
        <f>'Corn Budget'!$B$18</f>
        <v>322.66000000000003</v>
      </c>
      <c r="G48" s="12">
        <f t="shared" si="2"/>
        <v>15.629600000000551</v>
      </c>
      <c r="H48" s="3"/>
      <c r="I48" s="3"/>
      <c r="J48" s="4">
        <v>4.5999999999999899</v>
      </c>
      <c r="K48" s="46">
        <f>IF($J48&lt;='Salinity Calculator'!$G$20,1,IF(J48&gt;'Salinity Calculator'!$G$20+1/'Salinity Calculator'!$H$20,0,(1-'Salinity Calculator'!$H$20*(J48-'Salinity Calculator'!$G$20))))</f>
        <v>0.26500000000000212</v>
      </c>
      <c r="L48">
        <f>K48*'Salinity Calculator'!$C$8</f>
        <v>9.8050000000000779</v>
      </c>
      <c r="M48" s="4">
        <f>L48*'Salinity Calculator'!$C$7</f>
        <v>80.204900000000634</v>
      </c>
      <c r="N48">
        <v>148</v>
      </c>
      <c r="O48" s="12">
        <f t="shared" si="5"/>
        <v>-67.795099999999366</v>
      </c>
      <c r="R48" s="4">
        <v>4.5999999999999899</v>
      </c>
      <c r="S48" s="46">
        <f>IF($R48&lt;='Salinity Calculator'!$G$21,1,IF(R48&gt;'Salinity Calculator'!$G$21+1/'Salinity Calculator'!$H$21,0,(1-'Salinity Calculator'!$H$21*(R48-'Salinity Calculator'!$G$21))))</f>
        <v>0.97700000000000231</v>
      </c>
      <c r="T48">
        <f>S48*'Salinity Calculator'!$D$8</f>
        <v>57.643000000000136</v>
      </c>
      <c r="U48" s="12">
        <f>'Saline-Revenue Data'!S48*'HRSW Budget'!$B$8*'HRSW Budget'!$B$9</f>
        <v>373.7025000000009</v>
      </c>
      <c r="V48">
        <v>173</v>
      </c>
      <c r="W48" s="12">
        <f t="shared" si="6"/>
        <v>200.7025000000009</v>
      </c>
    </row>
    <row r="49" spans="2:23" ht="15" customHeight="1">
      <c r="B49" s="4">
        <v>4.6999999999999904</v>
      </c>
      <c r="C49" s="46">
        <f>IF($B49&lt;='Salinity Calculator'!$G$19,1,IF(B49&gt;'Salinity Calculator'!$G$19+1/'Salinity Calculator'!$H$19,0,(1-'Salinity Calculator'!$H$19*(B49-'Salinity Calculator'!$G$19))))</f>
        <v>0.67600000000000116</v>
      </c>
      <c r="D49" s="4">
        <f>C49*'Salinity Calculator'!$B$8</f>
        <v>100.72400000000017</v>
      </c>
      <c r="E49" s="12">
        <f>D49*'Salinity Calculator'!$B$7</f>
        <v>332.38920000000059</v>
      </c>
      <c r="F49" s="12">
        <f>'Corn Budget'!$B$18</f>
        <v>322.66000000000003</v>
      </c>
      <c r="G49" s="12">
        <f t="shared" si="2"/>
        <v>9.7292000000005601</v>
      </c>
      <c r="H49" s="3"/>
      <c r="I49" s="3"/>
      <c r="J49" s="4">
        <v>4.6999999999999904</v>
      </c>
      <c r="K49" s="46">
        <f>IF($J49&lt;='Salinity Calculator'!$G$20,1,IF(J49&gt;'Salinity Calculator'!$G$20+1/'Salinity Calculator'!$H$20,0,(1-'Salinity Calculator'!$H$20*(J49-'Salinity Calculator'!$G$20))))</f>
        <v>0.2440000000000021</v>
      </c>
      <c r="L49">
        <f>K49*'Salinity Calculator'!$C$8</f>
        <v>9.0280000000000786</v>
      </c>
      <c r="M49" s="4">
        <f>L49*'Salinity Calculator'!$C$7</f>
        <v>73.849040000000642</v>
      </c>
      <c r="N49">
        <v>148</v>
      </c>
      <c r="O49" s="12">
        <f t="shared" si="5"/>
        <v>-74.150959999999358</v>
      </c>
      <c r="R49" s="4">
        <v>4.6999999999999904</v>
      </c>
      <c r="S49" s="46">
        <f>IF($R49&lt;='Salinity Calculator'!$G$21,1,IF(R49&gt;'Salinity Calculator'!$G$21+1/'Salinity Calculator'!$H$21,0,(1-'Salinity Calculator'!$H$21*(R49-'Salinity Calculator'!$G$21))))</f>
        <v>0.95400000000000218</v>
      </c>
      <c r="T49">
        <f>S49*'Salinity Calculator'!$D$8</f>
        <v>56.286000000000129</v>
      </c>
      <c r="U49" s="12">
        <f>'Saline-Revenue Data'!S49*'HRSW Budget'!$B$8*'HRSW Budget'!$B$9</f>
        <v>364.90500000000083</v>
      </c>
      <c r="V49">
        <v>173</v>
      </c>
      <c r="W49" s="12">
        <f t="shared" si="6"/>
        <v>191.90500000000083</v>
      </c>
    </row>
    <row r="50" spans="2:23" ht="15" customHeight="1">
      <c r="B50" s="4">
        <v>4.7999999999999901</v>
      </c>
      <c r="C50" s="46">
        <f>IF($B50&lt;='Salinity Calculator'!$G$19,1,IF(B50&gt;'Salinity Calculator'!$G$19+1/'Salinity Calculator'!$H$19,0,(1-'Salinity Calculator'!$H$19*(B50-'Salinity Calculator'!$G$19))))</f>
        <v>0.66400000000000126</v>
      </c>
      <c r="D50" s="4">
        <f>C50*'Salinity Calculator'!$B$8</f>
        <v>98.936000000000192</v>
      </c>
      <c r="E50" s="12">
        <f>D50*'Salinity Calculator'!$B$7</f>
        <v>326.48880000000059</v>
      </c>
      <c r="F50" s="12">
        <f>'Corn Budget'!$B$18</f>
        <v>322.66000000000003</v>
      </c>
      <c r="G50" s="12">
        <f t="shared" si="2"/>
        <v>3.8288000000005695</v>
      </c>
      <c r="H50" s="3"/>
      <c r="I50" s="3"/>
      <c r="J50" s="4">
        <v>4.7999999999999901</v>
      </c>
      <c r="K50" s="46">
        <f>IF($J50&lt;='Salinity Calculator'!$G$20,1,IF(J50&gt;'Salinity Calculator'!$G$20+1/'Salinity Calculator'!$H$20,0,(1-'Salinity Calculator'!$H$20*(J50-'Salinity Calculator'!$G$20))))</f>
        <v>0.22300000000000209</v>
      </c>
      <c r="L50">
        <f>K50*'Salinity Calculator'!$C$8</f>
        <v>8.2510000000000776</v>
      </c>
      <c r="M50" s="4">
        <f>L50*'Salinity Calculator'!$C$7</f>
        <v>67.493180000000635</v>
      </c>
      <c r="N50">
        <v>148</v>
      </c>
      <c r="O50" s="12">
        <f t="shared" si="5"/>
        <v>-80.506819999999365</v>
      </c>
      <c r="R50" s="4">
        <v>4.7999999999999901</v>
      </c>
      <c r="S50" s="46">
        <f>IF($R50&lt;='Salinity Calculator'!$G$21,1,IF(R50&gt;'Salinity Calculator'!$G$21+1/'Salinity Calculator'!$H$21,0,(1-'Salinity Calculator'!$H$21*(R50-'Salinity Calculator'!$G$21))))</f>
        <v>0.93100000000000227</v>
      </c>
      <c r="T50">
        <f>S50*'Salinity Calculator'!$D$8</f>
        <v>54.929000000000137</v>
      </c>
      <c r="U50" s="12">
        <f>'Saline-Revenue Data'!S50*'HRSW Budget'!$B$8*'HRSW Budget'!$B$9</f>
        <v>356.10750000000087</v>
      </c>
      <c r="V50">
        <v>173</v>
      </c>
      <c r="W50" s="12">
        <f t="shared" si="6"/>
        <v>183.10750000000087</v>
      </c>
    </row>
    <row r="51" spans="2:23" ht="15" customHeight="1">
      <c r="B51" s="4">
        <v>4.8999999999999897</v>
      </c>
      <c r="C51" s="46">
        <f>IF($B51&lt;='Salinity Calculator'!$G$19,1,IF(B51&gt;'Salinity Calculator'!$G$19+1/'Salinity Calculator'!$H$19,0,(1-'Salinity Calculator'!$H$19*(B51-'Salinity Calculator'!$G$19))))</f>
        <v>0.65200000000000125</v>
      </c>
      <c r="D51" s="4">
        <f>C51*'Salinity Calculator'!$B$8</f>
        <v>97.148000000000181</v>
      </c>
      <c r="E51" s="12">
        <f>D51*'Salinity Calculator'!$B$7</f>
        <v>320.5884000000006</v>
      </c>
      <c r="F51" s="12">
        <f>'Corn Budget'!$B$18</f>
        <v>322.66000000000003</v>
      </c>
      <c r="G51" s="12">
        <f t="shared" si="2"/>
        <v>-2.071599999999421</v>
      </c>
      <c r="H51" s="3"/>
      <c r="I51" s="3"/>
      <c r="J51" s="4">
        <v>4.8999999999999897</v>
      </c>
      <c r="K51" s="46">
        <f>IF($J51&lt;='Salinity Calculator'!$G$20,1,IF(J51&gt;'Salinity Calculator'!$G$20+1/'Salinity Calculator'!$H$20,0,(1-'Salinity Calculator'!$H$20*(J51-'Salinity Calculator'!$G$20))))</f>
        <v>0.20200000000000218</v>
      </c>
      <c r="L51">
        <f>K51*'Salinity Calculator'!$C$8</f>
        <v>7.4740000000000801</v>
      </c>
      <c r="M51" s="4">
        <f>L51*'Salinity Calculator'!$C$7</f>
        <v>61.137320000000656</v>
      </c>
      <c r="N51">
        <v>148</v>
      </c>
      <c r="O51" s="12">
        <f t="shared" si="5"/>
        <v>-86.862679999999344</v>
      </c>
      <c r="R51" s="4">
        <v>4.8999999999999897</v>
      </c>
      <c r="S51" s="46">
        <f>IF($R51&lt;='Salinity Calculator'!$G$21,1,IF(R51&gt;'Salinity Calculator'!$G$21+1/'Salinity Calculator'!$H$21,0,(1-'Salinity Calculator'!$H$21*(R51-'Salinity Calculator'!$G$21))))</f>
        <v>0.90800000000000236</v>
      </c>
      <c r="T51">
        <f>S51*'Salinity Calculator'!$D$8</f>
        <v>53.572000000000138</v>
      </c>
      <c r="U51" s="12">
        <f>'Saline-Revenue Data'!S51*'HRSW Budget'!$B$8*'HRSW Budget'!$B$9</f>
        <v>347.31000000000091</v>
      </c>
      <c r="V51">
        <v>173</v>
      </c>
      <c r="W51" s="12">
        <f t="shared" si="6"/>
        <v>174.31000000000091</v>
      </c>
    </row>
    <row r="52" spans="2:23" ht="15" customHeight="1">
      <c r="B52" s="4">
        <v>4.9999999999999902</v>
      </c>
      <c r="C52" s="46">
        <f>IF($B52&lt;='Salinity Calculator'!$G$19,1,IF(B52&gt;'Salinity Calculator'!$G$19+1/'Salinity Calculator'!$H$19,0,(1-'Salinity Calculator'!$H$19*(B52-'Salinity Calculator'!$G$19))))</f>
        <v>0.64000000000000123</v>
      </c>
      <c r="D52" s="4">
        <f>C52*'Salinity Calculator'!$B$8</f>
        <v>95.360000000000184</v>
      </c>
      <c r="E52" s="12">
        <f>D52*'Salinity Calculator'!$B$7</f>
        <v>314.68800000000061</v>
      </c>
      <c r="F52" s="12">
        <f>'Corn Budget'!$B$18</f>
        <v>322.66000000000003</v>
      </c>
      <c r="G52" s="12">
        <f t="shared" si="2"/>
        <v>-7.9719999999994116</v>
      </c>
      <c r="H52" s="3"/>
      <c r="I52" s="3"/>
      <c r="J52" s="4">
        <v>4.9999999999999902</v>
      </c>
      <c r="K52" s="46">
        <f>IF($J52&lt;='Salinity Calculator'!$G$20,1,IF(J52&gt;'Salinity Calculator'!$G$20+1/'Salinity Calculator'!$H$20,0,(1-'Salinity Calculator'!$H$20*(J52-'Salinity Calculator'!$G$20))))</f>
        <v>0.18100000000000205</v>
      </c>
      <c r="L52">
        <f>K52*'Salinity Calculator'!$C$8</f>
        <v>6.6970000000000756</v>
      </c>
      <c r="M52" s="4">
        <f>L52*'Salinity Calculator'!$C$7</f>
        <v>54.781460000000614</v>
      </c>
      <c r="N52">
        <v>148</v>
      </c>
      <c r="O52" s="12">
        <f t="shared" si="5"/>
        <v>-93.218539999999393</v>
      </c>
      <c r="R52" s="4">
        <v>4.9999999999999902</v>
      </c>
      <c r="S52" s="46">
        <f>IF($R52&lt;='Salinity Calculator'!$G$21,1,IF(R52&gt;'Salinity Calculator'!$G$21+1/'Salinity Calculator'!$H$21,0,(1-'Salinity Calculator'!$H$21*(R52-'Salinity Calculator'!$G$21))))</f>
        <v>0.88500000000000223</v>
      </c>
      <c r="T52">
        <f>S52*'Salinity Calculator'!$D$8</f>
        <v>52.215000000000131</v>
      </c>
      <c r="U52" s="12">
        <f>'Saline-Revenue Data'!S52*'HRSW Budget'!$B$8*'HRSW Budget'!$B$9</f>
        <v>338.51250000000084</v>
      </c>
      <c r="V52">
        <v>173</v>
      </c>
      <c r="W52" s="12">
        <f t="shared" si="6"/>
        <v>165.51250000000084</v>
      </c>
    </row>
    <row r="53" spans="2:23" ht="15" customHeight="1">
      <c r="B53" s="4">
        <v>5.0999999999999899</v>
      </c>
      <c r="C53" s="46">
        <f>IF($B53&lt;='Salinity Calculator'!$G$19,1,IF(B53&gt;'Salinity Calculator'!$G$19+1/'Salinity Calculator'!$H$19,0,(1-'Salinity Calculator'!$H$19*(B53-'Salinity Calculator'!$G$19))))</f>
        <v>0.62800000000000122</v>
      </c>
      <c r="D53" s="4">
        <f>C53*'Salinity Calculator'!$B$8</f>
        <v>93.572000000000187</v>
      </c>
      <c r="E53" s="12">
        <f>D53*'Salinity Calculator'!$B$7</f>
        <v>308.78760000000062</v>
      </c>
      <c r="F53" s="12">
        <f>'Corn Budget'!$B$18</f>
        <v>322.66000000000003</v>
      </c>
      <c r="G53" s="12">
        <f t="shared" si="2"/>
        <v>-13.872399999999402</v>
      </c>
      <c r="H53" s="3"/>
      <c r="I53" s="3"/>
      <c r="J53" s="4">
        <v>5.0999999999999899</v>
      </c>
      <c r="K53" s="46">
        <f>IF($J53&lt;='Salinity Calculator'!$G$20,1,IF(J53&gt;'Salinity Calculator'!$G$20+1/'Salinity Calculator'!$H$20,0,(1-'Salinity Calculator'!$H$20*(J53-'Salinity Calculator'!$G$20))))</f>
        <v>0.16000000000000214</v>
      </c>
      <c r="L53">
        <f>K53*'Salinity Calculator'!$C$8</f>
        <v>5.920000000000079</v>
      </c>
      <c r="M53" s="4">
        <f>L53*'Salinity Calculator'!$C$7</f>
        <v>48.425600000000642</v>
      </c>
      <c r="N53">
        <v>148</v>
      </c>
      <c r="O53" s="12">
        <f t="shared" si="5"/>
        <v>-99.574399999999358</v>
      </c>
      <c r="R53" s="4">
        <v>5.0999999999999899</v>
      </c>
      <c r="S53" s="46">
        <f>IF($R53&lt;='Salinity Calculator'!$G$21,1,IF(R53&gt;'Salinity Calculator'!$G$21+1/'Salinity Calculator'!$H$21,0,(1-'Salinity Calculator'!$H$21*(R53-'Salinity Calculator'!$G$21))))</f>
        <v>0.86200000000000232</v>
      </c>
      <c r="T53">
        <f>S53*'Salinity Calculator'!$D$8</f>
        <v>50.858000000000139</v>
      </c>
      <c r="U53" s="12">
        <f>'Saline-Revenue Data'!S53*'HRSW Budget'!$B$8*'HRSW Budget'!$B$9</f>
        <v>329.71500000000088</v>
      </c>
      <c r="V53">
        <v>173</v>
      </c>
      <c r="W53" s="12">
        <f t="shared" si="6"/>
        <v>156.71500000000088</v>
      </c>
    </row>
    <row r="54" spans="2:23" ht="15" customHeight="1">
      <c r="B54" s="4">
        <v>5.1999999999999904</v>
      </c>
      <c r="C54" s="46">
        <f>IF($B54&lt;='Salinity Calculator'!$G$19,1,IF(B54&gt;'Salinity Calculator'!$G$19+1/'Salinity Calculator'!$H$19,0,(1-'Salinity Calculator'!$H$19*(B54-'Salinity Calculator'!$G$19))))</f>
        <v>0.61600000000000121</v>
      </c>
      <c r="D54" s="4">
        <f>C54*'Salinity Calculator'!$B$8</f>
        <v>91.784000000000177</v>
      </c>
      <c r="E54" s="12">
        <f>D54*'Salinity Calculator'!$B$7</f>
        <v>302.88720000000058</v>
      </c>
      <c r="F54" s="12">
        <f>'Corn Budget'!$B$18</f>
        <v>322.66000000000003</v>
      </c>
      <c r="G54" s="12">
        <f t="shared" si="2"/>
        <v>-19.772799999999449</v>
      </c>
      <c r="H54" s="3"/>
      <c r="I54" s="3"/>
      <c r="J54" s="4">
        <v>5.1999999999999904</v>
      </c>
      <c r="K54" s="46">
        <f>IF($J54&lt;='Salinity Calculator'!$G$20,1,IF(J54&gt;'Salinity Calculator'!$G$20+1/'Salinity Calculator'!$H$20,0,(1-'Salinity Calculator'!$H$20*(J54-'Salinity Calculator'!$G$20))))</f>
        <v>0.13900000000000201</v>
      </c>
      <c r="L54">
        <f>K54*'Salinity Calculator'!$C$8</f>
        <v>5.1430000000000744</v>
      </c>
      <c r="M54" s="4">
        <f>L54*'Salinity Calculator'!$C$7</f>
        <v>42.069740000000607</v>
      </c>
      <c r="N54">
        <v>148</v>
      </c>
      <c r="O54" s="12">
        <f t="shared" si="5"/>
        <v>-105.93025999999939</v>
      </c>
      <c r="R54" s="4">
        <v>5.1999999999999904</v>
      </c>
      <c r="S54" s="46">
        <f>IF($R54&lt;='Salinity Calculator'!$G$21,1,IF(R54&gt;'Salinity Calculator'!$G$21+1/'Salinity Calculator'!$H$21,0,(1-'Salinity Calculator'!$H$21*(R54-'Salinity Calculator'!$G$21))))</f>
        <v>0.83900000000000219</v>
      </c>
      <c r="T54">
        <f>S54*'Salinity Calculator'!$D$8</f>
        <v>49.501000000000133</v>
      </c>
      <c r="U54" s="12">
        <f>'Saline-Revenue Data'!S54*'HRSW Budget'!$B$8*'HRSW Budget'!$B$9</f>
        <v>320.91750000000081</v>
      </c>
      <c r="V54">
        <v>173</v>
      </c>
      <c r="W54" s="12">
        <f t="shared" si="6"/>
        <v>147.91750000000081</v>
      </c>
    </row>
    <row r="55" spans="2:23" ht="15" customHeight="1">
      <c r="B55" s="4">
        <v>5.2999999999999901</v>
      </c>
      <c r="C55" s="46">
        <f>IF($B55&lt;='Salinity Calculator'!$G$19,1,IF(B55&gt;'Salinity Calculator'!$G$19+1/'Salinity Calculator'!$H$19,0,(1-'Salinity Calculator'!$H$19*(B55-'Salinity Calculator'!$G$19))))</f>
        <v>0.6040000000000012</v>
      </c>
      <c r="D55" s="4">
        <f>C55*'Salinity Calculator'!$B$8</f>
        <v>89.99600000000018</v>
      </c>
      <c r="E55" s="12">
        <f>D55*'Salinity Calculator'!$B$7</f>
        <v>296.98680000000058</v>
      </c>
      <c r="F55" s="12">
        <f>'Corn Budget'!$B$18</f>
        <v>322.66000000000003</v>
      </c>
      <c r="G55" s="12">
        <f t="shared" si="2"/>
        <v>-25.67319999999944</v>
      </c>
      <c r="H55" s="3"/>
      <c r="I55" s="3"/>
      <c r="J55" s="4">
        <v>5.2999999999999901</v>
      </c>
      <c r="K55" s="46">
        <f>IF($J55&lt;='Salinity Calculator'!$G$20,1,IF(J55&gt;'Salinity Calculator'!$G$20+1/'Salinity Calculator'!$H$20,0,(1-'Salinity Calculator'!$H$20*(J55-'Salinity Calculator'!$G$20))))</f>
        <v>0.11800000000000199</v>
      </c>
      <c r="L55">
        <f>K55*'Salinity Calculator'!$C$8</f>
        <v>4.3660000000000734</v>
      </c>
      <c r="M55" s="4">
        <f>L55*'Salinity Calculator'!$C$7</f>
        <v>35.7138800000006</v>
      </c>
      <c r="N55">
        <v>148</v>
      </c>
      <c r="O55" s="12">
        <f t="shared" si="5"/>
        <v>-112.2861199999994</v>
      </c>
      <c r="R55" s="4">
        <v>5.2999999999999901</v>
      </c>
      <c r="S55" s="46">
        <f>IF($R55&lt;='Salinity Calculator'!$G$21,1,IF(R55&gt;'Salinity Calculator'!$G$21+1/'Salinity Calculator'!$H$21,0,(1-'Salinity Calculator'!$H$21*(R55-'Salinity Calculator'!$G$21))))</f>
        <v>0.81600000000000228</v>
      </c>
      <c r="T55">
        <f>S55*'Salinity Calculator'!$D$8</f>
        <v>48.144000000000133</v>
      </c>
      <c r="U55" s="12">
        <f>'Saline-Revenue Data'!S55*'HRSW Budget'!$B$8*'HRSW Budget'!$B$9</f>
        <v>312.12000000000091</v>
      </c>
      <c r="V55">
        <v>173</v>
      </c>
      <c r="W55" s="12">
        <f t="shared" si="6"/>
        <v>139.12000000000091</v>
      </c>
    </row>
    <row r="56" spans="2:23" ht="15" customHeight="1">
      <c r="B56" s="4">
        <v>5.3999999999999897</v>
      </c>
      <c r="C56" s="46">
        <f>IF($B56&lt;='Salinity Calculator'!$G$19,1,IF(B56&gt;'Salinity Calculator'!$G$19+1/'Salinity Calculator'!$H$19,0,(1-'Salinity Calculator'!$H$19*(B56-'Salinity Calculator'!$G$19))))</f>
        <v>0.59200000000000119</v>
      </c>
      <c r="D56" s="4">
        <f>C56*'Salinity Calculator'!$B$8</f>
        <v>88.208000000000183</v>
      </c>
      <c r="E56" s="12">
        <f>D56*'Salinity Calculator'!$B$7</f>
        <v>291.08640000000059</v>
      </c>
      <c r="F56" s="12">
        <f>'Corn Budget'!$B$18</f>
        <v>322.66000000000003</v>
      </c>
      <c r="G56" s="12">
        <f t="shared" si="2"/>
        <v>-31.573599999999431</v>
      </c>
      <c r="H56" s="3"/>
      <c r="I56" s="3"/>
      <c r="J56" s="4">
        <v>5.3999999999999897</v>
      </c>
      <c r="K56" s="46">
        <f>IF($J56&lt;='Salinity Calculator'!$G$20,1,IF(J56&gt;'Salinity Calculator'!$G$20+1/'Salinity Calculator'!$H$20,0,(1-'Salinity Calculator'!$H$20*(J56-'Salinity Calculator'!$G$20))))</f>
        <v>9.7000000000002085E-2</v>
      </c>
      <c r="L56">
        <f>K56*'Salinity Calculator'!$C$8</f>
        <v>3.5890000000000772</v>
      </c>
      <c r="M56" s="4">
        <f>L56*'Salinity Calculator'!$C$7</f>
        <v>29.358020000000632</v>
      </c>
      <c r="N56">
        <v>148</v>
      </c>
      <c r="O56" s="12">
        <f t="shared" si="5"/>
        <v>-118.64197999999936</v>
      </c>
      <c r="R56" s="4">
        <v>5.3999999999999897</v>
      </c>
      <c r="S56" s="46">
        <f>IF($R56&lt;='Salinity Calculator'!$G$21,1,IF(R56&gt;'Salinity Calculator'!$G$21+1/'Salinity Calculator'!$H$21,0,(1-'Salinity Calculator'!$H$21*(R56-'Salinity Calculator'!$G$21))))</f>
        <v>0.79300000000000237</v>
      </c>
      <c r="T56">
        <f>S56*'Salinity Calculator'!$D$8</f>
        <v>46.787000000000141</v>
      </c>
      <c r="U56" s="12">
        <f>'Saline-Revenue Data'!S56*'HRSW Budget'!$B$8*'HRSW Budget'!$B$9</f>
        <v>303.3225000000009</v>
      </c>
      <c r="V56">
        <v>173</v>
      </c>
      <c r="W56" s="12">
        <f t="shared" si="6"/>
        <v>130.3225000000009</v>
      </c>
    </row>
    <row r="57" spans="2:23" ht="15" customHeight="1">
      <c r="B57" s="4">
        <v>5.4999999999999902</v>
      </c>
      <c r="C57" s="46">
        <f>IF($B57&lt;='Salinity Calculator'!$G$19,1,IF(B57&gt;'Salinity Calculator'!$G$19+1/'Salinity Calculator'!$H$19,0,(1-'Salinity Calculator'!$H$19*(B57-'Salinity Calculator'!$G$19))))</f>
        <v>0.58000000000000118</v>
      </c>
      <c r="D57" s="4">
        <f>C57*'Salinity Calculator'!$B$8</f>
        <v>86.420000000000172</v>
      </c>
      <c r="E57" s="12">
        <f>D57*'Salinity Calculator'!$B$7</f>
        <v>285.18600000000055</v>
      </c>
      <c r="F57" s="12">
        <f>'Corn Budget'!$B$18</f>
        <v>322.66000000000003</v>
      </c>
      <c r="G57" s="12">
        <f t="shared" si="2"/>
        <v>-37.473999999999478</v>
      </c>
      <c r="H57" s="3"/>
      <c r="I57" s="3"/>
      <c r="J57" s="4">
        <v>5.4999999999999902</v>
      </c>
      <c r="K57" s="46">
        <f>IF($J57&lt;='Salinity Calculator'!$G$20,1,IF(J57&gt;'Salinity Calculator'!$G$20+1/'Salinity Calculator'!$H$20,0,(1-'Salinity Calculator'!$H$20*(J57-'Salinity Calculator'!$G$20))))</f>
        <v>7.6000000000002177E-2</v>
      </c>
      <c r="L57">
        <f>K57*'Salinity Calculator'!$C$8</f>
        <v>2.8120000000000807</v>
      </c>
      <c r="M57" s="4">
        <f>L57*'Salinity Calculator'!$C$7</f>
        <v>23.002160000000661</v>
      </c>
      <c r="N57">
        <v>148</v>
      </c>
      <c r="O57" s="12">
        <f t="shared" si="5"/>
        <v>-124.99783999999934</v>
      </c>
      <c r="R57" s="4">
        <v>5.4999999999999902</v>
      </c>
      <c r="S57" s="46">
        <f>IF($R57&lt;='Salinity Calculator'!$G$21,1,IF(R57&gt;'Salinity Calculator'!$G$21+1/'Salinity Calculator'!$H$21,0,(1-'Salinity Calculator'!$H$21*(R57-'Salinity Calculator'!$G$21))))</f>
        <v>0.77000000000000224</v>
      </c>
      <c r="T57">
        <f>S57*'Salinity Calculator'!$D$8</f>
        <v>45.430000000000135</v>
      </c>
      <c r="U57" s="12">
        <f>'Saline-Revenue Data'!S57*'HRSW Budget'!$B$8*'HRSW Budget'!$B$9</f>
        <v>294.52500000000083</v>
      </c>
      <c r="V57">
        <v>173</v>
      </c>
      <c r="W57" s="12">
        <f t="shared" si="6"/>
        <v>121.52500000000083</v>
      </c>
    </row>
    <row r="58" spans="2:23" ht="15" customHeight="1">
      <c r="B58" s="4">
        <v>5.5999999999999899</v>
      </c>
      <c r="C58" s="46">
        <f>IF($B58&lt;='Salinity Calculator'!$G$19,1,IF(B58&gt;'Salinity Calculator'!$G$19+1/'Salinity Calculator'!$H$19,0,(1-'Salinity Calculator'!$H$19*(B58-'Salinity Calculator'!$G$19))))</f>
        <v>0.56800000000000117</v>
      </c>
      <c r="D58" s="4">
        <f>C58*'Salinity Calculator'!$B$8</f>
        <v>84.632000000000176</v>
      </c>
      <c r="E58" s="12">
        <f>D58*'Salinity Calculator'!$B$7</f>
        <v>279.28560000000056</v>
      </c>
      <c r="F58" s="12">
        <f>'Corn Budget'!$B$18</f>
        <v>322.66000000000003</v>
      </c>
      <c r="G58" s="12">
        <f t="shared" si="2"/>
        <v>-43.374399999999468</v>
      </c>
      <c r="H58" s="3"/>
      <c r="I58" s="3"/>
      <c r="J58" s="4">
        <v>5.5999999999999899</v>
      </c>
      <c r="K58" s="46">
        <f>IF($J58&lt;='Salinity Calculator'!$G$20,1,IF(J58&gt;'Salinity Calculator'!$G$20+1/'Salinity Calculator'!$H$20,0,(1-'Salinity Calculator'!$H$20*(J58-'Salinity Calculator'!$G$20))))</f>
        <v>5.5000000000002269E-2</v>
      </c>
      <c r="L58">
        <f>K58*'Salinity Calculator'!$C$8</f>
        <v>2.0350000000000841</v>
      </c>
      <c r="M58" s="4">
        <f>L58*'Salinity Calculator'!$C$7</f>
        <v>16.646300000000686</v>
      </c>
      <c r="N58">
        <v>148</v>
      </c>
      <c r="O58" s="12">
        <f t="shared" si="5"/>
        <v>-131.35369999999932</v>
      </c>
      <c r="R58" s="4">
        <v>5.5999999999999899</v>
      </c>
      <c r="S58" s="46">
        <f>IF($R58&lt;='Salinity Calculator'!$G$21,1,IF(R58&gt;'Salinity Calculator'!$G$21+1/'Salinity Calculator'!$H$21,0,(1-'Salinity Calculator'!$H$21*(R58-'Salinity Calculator'!$G$21))))</f>
        <v>0.74700000000000233</v>
      </c>
      <c r="T58">
        <f>S58*'Salinity Calculator'!$D$8</f>
        <v>44.073000000000135</v>
      </c>
      <c r="U58" s="12">
        <f>'Saline-Revenue Data'!S58*'HRSW Budget'!$B$8*'HRSW Budget'!$B$9</f>
        <v>285.72750000000087</v>
      </c>
      <c r="V58">
        <v>173</v>
      </c>
      <c r="W58" s="12">
        <f t="shared" si="6"/>
        <v>112.72750000000087</v>
      </c>
    </row>
    <row r="59" spans="2:23" ht="15" customHeight="1">
      <c r="B59" s="4">
        <v>5.6999999999999904</v>
      </c>
      <c r="C59" s="46">
        <f>IF($B59&lt;='Salinity Calculator'!$G$19,1,IF(B59&gt;'Salinity Calculator'!$G$19+1/'Salinity Calculator'!$H$19,0,(1-'Salinity Calculator'!$H$19*(B59-'Salinity Calculator'!$G$19))))</f>
        <v>0.55600000000000116</v>
      </c>
      <c r="D59" s="4">
        <f>C59*'Salinity Calculator'!$B$8</f>
        <v>82.844000000000179</v>
      </c>
      <c r="E59" s="12">
        <f>D59*'Salinity Calculator'!$B$7</f>
        <v>273.38520000000057</v>
      </c>
      <c r="F59" s="12">
        <f>'Corn Budget'!$B$18</f>
        <v>322.66000000000003</v>
      </c>
      <c r="G59" s="12">
        <f t="shared" si="2"/>
        <v>-49.274799999999459</v>
      </c>
      <c r="H59" s="3"/>
      <c r="I59" s="3"/>
      <c r="J59" s="4">
        <v>5.6999999999999904</v>
      </c>
      <c r="K59" s="46">
        <f>IF($J59&lt;='Salinity Calculator'!$G$20,1,IF(J59&gt;'Salinity Calculator'!$G$20+1/'Salinity Calculator'!$H$20,0,(1-'Salinity Calculator'!$H$20*(J59-'Salinity Calculator'!$G$20))))</f>
        <v>3.4000000000002029E-2</v>
      </c>
      <c r="L59">
        <f>K59*'Salinity Calculator'!$C$8</f>
        <v>1.2580000000000751</v>
      </c>
      <c r="M59" s="4">
        <f>L59*'Salinity Calculator'!$C$7</f>
        <v>10.290440000000613</v>
      </c>
      <c r="N59">
        <v>148</v>
      </c>
      <c r="O59" s="12">
        <f t="shared" si="5"/>
        <v>-137.70955999999939</v>
      </c>
      <c r="R59" s="4">
        <v>5.6999999999999904</v>
      </c>
      <c r="S59" s="46">
        <f>IF($R59&lt;='Salinity Calculator'!$G$21,1,IF(R59&gt;'Salinity Calculator'!$G$21+1/'Salinity Calculator'!$H$21,0,(1-'Salinity Calculator'!$H$21*(R59-'Salinity Calculator'!$G$21))))</f>
        <v>0.7240000000000022</v>
      </c>
      <c r="T59">
        <f>S59*'Salinity Calculator'!$D$8</f>
        <v>42.716000000000129</v>
      </c>
      <c r="U59" s="12">
        <f>'Saline-Revenue Data'!S59*'HRSW Budget'!$B$8*'HRSW Budget'!$B$9</f>
        <v>276.93000000000086</v>
      </c>
      <c r="V59">
        <v>173</v>
      </c>
      <c r="W59" s="12">
        <f t="shared" si="6"/>
        <v>103.93000000000086</v>
      </c>
    </row>
    <row r="60" spans="2:23" ht="15" customHeight="1">
      <c r="B60" s="4">
        <v>5.7999999999999901</v>
      </c>
      <c r="C60" s="46">
        <f>IF($B60&lt;='Salinity Calculator'!$G$19,1,IF(B60&gt;'Salinity Calculator'!$G$19+1/'Salinity Calculator'!$H$19,0,(1-'Salinity Calculator'!$H$19*(B60-'Salinity Calculator'!$G$19))))</f>
        <v>0.54400000000000115</v>
      </c>
      <c r="D60" s="4">
        <f>C60*'Salinity Calculator'!$B$8</f>
        <v>81.056000000000168</v>
      </c>
      <c r="E60" s="12">
        <f>D60*'Salinity Calculator'!$B$7</f>
        <v>267.48480000000052</v>
      </c>
      <c r="F60" s="12">
        <f>'Corn Budget'!$B$18</f>
        <v>322.66000000000003</v>
      </c>
      <c r="G60" s="12">
        <f t="shared" si="2"/>
        <v>-55.175199999999506</v>
      </c>
      <c r="H60" s="3"/>
      <c r="I60" s="3"/>
      <c r="J60" s="4">
        <v>5.7999999999999901</v>
      </c>
      <c r="K60" s="46">
        <f>IF($J60&lt;='Salinity Calculator'!$G$20,1,IF(J60&gt;'Salinity Calculator'!$G$20+1/'Salinity Calculator'!$H$20,0,(1-'Salinity Calculator'!$H$20*(J60-'Salinity Calculator'!$G$20))))</f>
        <v>1.300000000000201E-2</v>
      </c>
      <c r="L60">
        <f>K60*'Salinity Calculator'!$C$8</f>
        <v>0.48100000000007437</v>
      </c>
      <c r="M60" s="4">
        <f>L60*'Salinity Calculator'!$C$7</f>
        <v>3.9345800000006084</v>
      </c>
      <c r="N60">
        <v>148</v>
      </c>
      <c r="O60" s="12">
        <f t="shared" si="5"/>
        <v>-144.06541999999939</v>
      </c>
      <c r="R60" s="4">
        <v>5.7999999999999901</v>
      </c>
      <c r="S60" s="46">
        <f>IF($R60&lt;='Salinity Calculator'!$G$21,1,IF(R60&gt;'Salinity Calculator'!$G$21+1/'Salinity Calculator'!$H$21,0,(1-'Salinity Calculator'!$H$21*(R60-'Salinity Calculator'!$G$21))))</f>
        <v>0.70100000000000229</v>
      </c>
      <c r="T60">
        <f>S60*'Salinity Calculator'!$D$8</f>
        <v>41.359000000000137</v>
      </c>
      <c r="U60" s="12">
        <f>'Saline-Revenue Data'!S60*'HRSW Budget'!$B$8*'HRSW Budget'!$B$9</f>
        <v>268.13250000000085</v>
      </c>
      <c r="V60">
        <v>173</v>
      </c>
      <c r="W60" s="12">
        <f t="shared" si="6"/>
        <v>95.132500000000846</v>
      </c>
    </row>
    <row r="61" spans="2:23" ht="15" customHeight="1">
      <c r="B61" s="4">
        <v>5.8999999999999897</v>
      </c>
      <c r="C61" s="46">
        <f>IF($B61&lt;='Salinity Calculator'!$G$19,1,IF(B61&gt;'Salinity Calculator'!$G$19+1/'Salinity Calculator'!$H$19,0,(1-'Salinity Calculator'!$H$19*(B61-'Salinity Calculator'!$G$19))))</f>
        <v>0.53200000000000125</v>
      </c>
      <c r="D61" s="4">
        <f>C61*'Salinity Calculator'!$B$8</f>
        <v>79.268000000000185</v>
      </c>
      <c r="E61" s="12">
        <f>D61*'Salinity Calculator'!$B$7</f>
        <v>261.58440000000058</v>
      </c>
      <c r="F61" s="12">
        <f>'Corn Budget'!$B$18</f>
        <v>322.66000000000003</v>
      </c>
      <c r="G61" s="12">
        <f t="shared" si="2"/>
        <v>-61.07559999999944</v>
      </c>
      <c r="H61" s="3"/>
      <c r="I61" s="3"/>
      <c r="J61" s="4">
        <v>5.8999999999999897</v>
      </c>
      <c r="K61" s="46">
        <f>IF($J61&lt;='Salinity Calculator'!$G$20,1,IF(J61&gt;'Salinity Calculator'!$G$20+1/'Salinity Calculator'!$H$20,0,(1-'Salinity Calculator'!$H$20*(J61-'Salinity Calculator'!$G$20))))</f>
        <v>0</v>
      </c>
      <c r="L61">
        <f>K61*'Salinity Calculator'!$C$8</f>
        <v>0</v>
      </c>
      <c r="M61" s="4">
        <f>L61*'Salinity Calculator'!$C$7</f>
        <v>0</v>
      </c>
      <c r="N61">
        <v>148</v>
      </c>
      <c r="O61" s="12">
        <f t="shared" si="5"/>
        <v>-148</v>
      </c>
      <c r="R61" s="4">
        <v>5.8999999999999897</v>
      </c>
      <c r="S61" s="46">
        <f>IF($R61&lt;='Salinity Calculator'!$G$21,1,IF(R61&gt;'Salinity Calculator'!$G$21+1/'Salinity Calculator'!$H$21,0,(1-'Salinity Calculator'!$H$21*(R61-'Salinity Calculator'!$G$21))))</f>
        <v>0.67800000000000238</v>
      </c>
      <c r="T61">
        <f>S61*'Salinity Calculator'!$D$8</f>
        <v>40.002000000000137</v>
      </c>
      <c r="U61" s="12">
        <f>'Saline-Revenue Data'!S61*'HRSW Budget'!$B$8*'HRSW Budget'!$B$9</f>
        <v>259.33500000000095</v>
      </c>
      <c r="V61">
        <v>173</v>
      </c>
      <c r="W61" s="12">
        <f t="shared" si="6"/>
        <v>86.335000000000946</v>
      </c>
    </row>
    <row r="62" spans="2:23" ht="15" customHeight="1">
      <c r="B62" s="4">
        <v>5.9999999999999902</v>
      </c>
      <c r="C62" s="46">
        <f>IF($B62&lt;='Salinity Calculator'!$G$19,1,IF(B62&gt;'Salinity Calculator'!$G$19+1/'Salinity Calculator'!$H$19,0,(1-'Salinity Calculator'!$H$19*(B62-'Salinity Calculator'!$G$19))))</f>
        <v>0.52000000000000113</v>
      </c>
      <c r="D62" s="4">
        <f>C62*'Salinity Calculator'!$B$8</f>
        <v>77.480000000000175</v>
      </c>
      <c r="E62" s="12">
        <f>D62*'Salinity Calculator'!$B$7</f>
        <v>255.68400000000057</v>
      </c>
      <c r="F62" s="12">
        <f>'Corn Budget'!$B$18</f>
        <v>322.66000000000003</v>
      </c>
      <c r="G62" s="12">
        <f t="shared" si="2"/>
        <v>-66.975999999999459</v>
      </c>
      <c r="H62" s="3"/>
      <c r="I62" s="3"/>
      <c r="J62" s="4">
        <v>5.9999999999999902</v>
      </c>
      <c r="K62" s="46">
        <f>IF($J62&lt;='Salinity Calculator'!$G$20,1,IF(J62&gt;'Salinity Calculator'!$G$20+1/'Salinity Calculator'!$H$20,0,(1-'Salinity Calculator'!$H$20*(J62-'Salinity Calculator'!$G$20))))</f>
        <v>0</v>
      </c>
      <c r="L62">
        <f>K62*'Salinity Calculator'!$C$8</f>
        <v>0</v>
      </c>
      <c r="M62" s="4">
        <f>L62*'Salinity Calculator'!$C$7</f>
        <v>0</v>
      </c>
      <c r="N62">
        <v>148</v>
      </c>
      <c r="O62" s="12">
        <f t="shared" si="5"/>
        <v>-148</v>
      </c>
      <c r="R62" s="4">
        <v>5.9999999999999902</v>
      </c>
      <c r="S62" s="46">
        <f>IF($R62&lt;='Salinity Calculator'!$G$21,1,IF(R62&gt;'Salinity Calculator'!$G$21+1/'Salinity Calculator'!$H$21,0,(1-'Salinity Calculator'!$H$21*(R62-'Salinity Calculator'!$G$21))))</f>
        <v>0.65500000000000225</v>
      </c>
      <c r="T62">
        <f>S62*'Salinity Calculator'!$D$8</f>
        <v>38.645000000000131</v>
      </c>
      <c r="U62" s="12">
        <f>'Saline-Revenue Data'!S62*'HRSW Budget'!$B$8*'HRSW Budget'!$B$9</f>
        <v>250.53750000000085</v>
      </c>
      <c r="V62">
        <v>173</v>
      </c>
      <c r="W62" s="12">
        <f t="shared" si="6"/>
        <v>77.537500000000847</v>
      </c>
    </row>
    <row r="63" spans="2:23" ht="15" customHeight="1">
      <c r="B63" s="4">
        <v>6.0999999999999899</v>
      </c>
      <c r="C63" s="46">
        <f>IF($B63&lt;='Salinity Calculator'!$G$19,1,IF(B63&gt;'Salinity Calculator'!$G$19+1/'Salinity Calculator'!$H$19,0,(1-'Salinity Calculator'!$H$19*(B63-'Salinity Calculator'!$G$19))))</f>
        <v>0.50800000000000123</v>
      </c>
      <c r="D63" s="4">
        <f>C63*'Salinity Calculator'!$B$8</f>
        <v>75.692000000000178</v>
      </c>
      <c r="E63" s="12">
        <f>D63*'Salinity Calculator'!$B$7</f>
        <v>249.78360000000058</v>
      </c>
      <c r="F63" s="12">
        <f>'Corn Budget'!$B$18</f>
        <v>322.66000000000003</v>
      </c>
      <c r="G63" s="12">
        <f t="shared" si="2"/>
        <v>-72.87639999999945</v>
      </c>
      <c r="H63" s="3"/>
      <c r="I63" s="3"/>
      <c r="J63" s="4">
        <v>6.0999999999999899</v>
      </c>
      <c r="K63" s="46">
        <f>IF($J63&lt;='Salinity Calculator'!$G$20,1,IF(J63&gt;'Salinity Calculator'!$G$20+1/'Salinity Calculator'!$H$20,0,(1-'Salinity Calculator'!$H$20*(J63-'Salinity Calculator'!$G$20))))</f>
        <v>0</v>
      </c>
      <c r="L63">
        <f>K63*'Salinity Calculator'!$C$8</f>
        <v>0</v>
      </c>
      <c r="M63" s="4">
        <f>L63*'Salinity Calculator'!$C$7</f>
        <v>0</v>
      </c>
      <c r="N63">
        <v>148</v>
      </c>
      <c r="O63" s="12">
        <f t="shared" si="5"/>
        <v>-148</v>
      </c>
      <c r="R63" s="4">
        <v>6.0999999999999899</v>
      </c>
      <c r="S63" s="46">
        <f>IF($R63&lt;='Salinity Calculator'!$G$21,1,IF(R63&gt;'Salinity Calculator'!$G$21+1/'Salinity Calculator'!$H$21,0,(1-'Salinity Calculator'!$H$21*(R63-'Salinity Calculator'!$G$21))))</f>
        <v>0.63200000000000234</v>
      </c>
      <c r="T63">
        <f>S63*'Salinity Calculator'!$D$8</f>
        <v>37.288000000000139</v>
      </c>
      <c r="U63" s="12">
        <f>'Saline-Revenue Data'!S63*'HRSW Budget'!$B$8*'HRSW Budget'!$B$9</f>
        <v>241.74000000000089</v>
      </c>
      <c r="V63">
        <v>173</v>
      </c>
      <c r="W63" s="12">
        <f t="shared" si="6"/>
        <v>68.74000000000089</v>
      </c>
    </row>
    <row r="64" spans="2:23" ht="15" customHeight="1">
      <c r="B64" s="4">
        <v>6.1999999999999904</v>
      </c>
      <c r="C64" s="46">
        <f>IF($B64&lt;='Salinity Calculator'!$G$19,1,IF(B64&gt;'Salinity Calculator'!$G$19+1/'Salinity Calculator'!$H$19,0,(1-'Salinity Calculator'!$H$19*(B64-'Salinity Calculator'!$G$19))))</f>
        <v>0.49600000000000122</v>
      </c>
      <c r="D64" s="4">
        <f>C64*'Salinity Calculator'!$B$8</f>
        <v>73.904000000000181</v>
      </c>
      <c r="E64" s="12">
        <f>D64*'Salinity Calculator'!$B$7</f>
        <v>243.88320000000058</v>
      </c>
      <c r="F64" s="12">
        <f>'Corn Budget'!$B$18</f>
        <v>322.66000000000003</v>
      </c>
      <c r="G64" s="12">
        <f t="shared" si="2"/>
        <v>-78.77679999999944</v>
      </c>
      <c r="H64" s="3"/>
      <c r="I64" s="3"/>
      <c r="J64" s="4">
        <v>6.1999999999999904</v>
      </c>
      <c r="K64" s="46">
        <f>IF($J64&lt;='Salinity Calculator'!$G$20,1,IF(J64&gt;'Salinity Calculator'!$G$20+1/'Salinity Calculator'!$H$20,0,(1-'Salinity Calculator'!$H$20*(J64-'Salinity Calculator'!$G$20))))</f>
        <v>0</v>
      </c>
      <c r="L64">
        <f>K64*'Salinity Calculator'!$C$8</f>
        <v>0</v>
      </c>
      <c r="M64" s="4">
        <f>L64*'Salinity Calculator'!$C$7</f>
        <v>0</v>
      </c>
      <c r="N64">
        <v>148</v>
      </c>
      <c r="O64" s="12">
        <f t="shared" si="5"/>
        <v>-148</v>
      </c>
      <c r="R64" s="4">
        <v>6.1999999999999904</v>
      </c>
      <c r="S64" s="46">
        <f>IF($R64&lt;='Salinity Calculator'!$G$21,1,IF(R64&gt;'Salinity Calculator'!$G$21+1/'Salinity Calculator'!$H$21,0,(1-'Salinity Calculator'!$H$21*(R64-'Salinity Calculator'!$G$21))))</f>
        <v>0.60900000000000221</v>
      </c>
      <c r="T64">
        <f>S64*'Salinity Calculator'!$D$8</f>
        <v>35.931000000000132</v>
      </c>
      <c r="U64" s="12">
        <f>'Saline-Revenue Data'!S64*'HRSW Budget'!$B$8*'HRSW Budget'!$B$9</f>
        <v>232.94250000000085</v>
      </c>
      <c r="V64">
        <v>173</v>
      </c>
      <c r="W64" s="12">
        <f t="shared" si="6"/>
        <v>59.942500000000848</v>
      </c>
    </row>
    <row r="65" spans="2:23" ht="15" customHeight="1">
      <c r="B65" s="4">
        <v>6.2999999999999901</v>
      </c>
      <c r="C65" s="46">
        <f>IF($B65&lt;='Salinity Calculator'!$G$19,1,IF(B65&gt;'Salinity Calculator'!$G$19+1/'Salinity Calculator'!$H$19,0,(1-'Salinity Calculator'!$H$19*(B65-'Salinity Calculator'!$G$19))))</f>
        <v>0.48400000000000121</v>
      </c>
      <c r="D65" s="4">
        <f>C65*'Salinity Calculator'!$B$8</f>
        <v>72.116000000000184</v>
      </c>
      <c r="E65" s="12">
        <f>D65*'Salinity Calculator'!$B$7</f>
        <v>237.98280000000059</v>
      </c>
      <c r="F65" s="12">
        <f>'Corn Budget'!$B$18</f>
        <v>322.66000000000003</v>
      </c>
      <c r="G65" s="12">
        <f t="shared" si="2"/>
        <v>-84.677199999999431</v>
      </c>
      <c r="H65" s="3"/>
      <c r="I65" s="3"/>
      <c r="J65" s="4">
        <v>6.2999999999999901</v>
      </c>
      <c r="K65" s="46">
        <f>IF($J65&lt;='Salinity Calculator'!$G$20,1,IF(J65&gt;'Salinity Calculator'!$G$20+1/'Salinity Calculator'!$H$20,0,(1-'Salinity Calculator'!$H$20*(J65-'Salinity Calculator'!$G$20))))</f>
        <v>0</v>
      </c>
      <c r="L65">
        <f>K65*'Salinity Calculator'!$C$8</f>
        <v>0</v>
      </c>
      <c r="M65" s="4">
        <f>L65*'Salinity Calculator'!$C$7</f>
        <v>0</v>
      </c>
      <c r="N65">
        <v>148</v>
      </c>
      <c r="O65" s="12">
        <f t="shared" si="5"/>
        <v>-148</v>
      </c>
      <c r="R65" s="4">
        <v>6.2999999999999901</v>
      </c>
      <c r="S65" s="46">
        <f>IF($R65&lt;='Salinity Calculator'!$G$21,1,IF(R65&gt;'Salinity Calculator'!$G$21+1/'Salinity Calculator'!$H$21,0,(1-'Salinity Calculator'!$H$21*(R65-'Salinity Calculator'!$G$21))))</f>
        <v>0.5860000000000023</v>
      </c>
      <c r="T65">
        <f>S65*'Salinity Calculator'!$D$8</f>
        <v>34.574000000000133</v>
      </c>
      <c r="U65" s="12">
        <f>'Saline-Revenue Data'!S65*'HRSW Budget'!$B$8*'HRSW Budget'!$B$9</f>
        <v>224.14500000000089</v>
      </c>
      <c r="V65">
        <v>173</v>
      </c>
      <c r="W65" s="12">
        <f t="shared" si="6"/>
        <v>51.145000000000891</v>
      </c>
    </row>
    <row r="66" spans="2:23" ht="15" customHeight="1">
      <c r="B66" s="4">
        <v>6.3999999999999897</v>
      </c>
      <c r="C66" s="46">
        <f>IF($B66&lt;='Salinity Calculator'!$G$19,1,IF(B66&gt;'Salinity Calculator'!$G$19+1/'Salinity Calculator'!$H$19,0,(1-'Salinity Calculator'!$H$19*(B66-'Salinity Calculator'!$G$19))))</f>
        <v>0.47200000000000131</v>
      </c>
      <c r="D66" s="4">
        <f>C66*'Salinity Calculator'!$B$8</f>
        <v>70.328000000000202</v>
      </c>
      <c r="E66" s="12">
        <f>D66*'Salinity Calculator'!$B$7</f>
        <v>232.08240000000066</v>
      </c>
      <c r="F66" s="12">
        <f>'Corn Budget'!$B$18</f>
        <v>322.66000000000003</v>
      </c>
      <c r="G66" s="12">
        <f t="shared" si="2"/>
        <v>-90.577599999999364</v>
      </c>
      <c r="H66" s="3"/>
      <c r="I66" s="3"/>
      <c r="J66" s="4">
        <v>6.3999999999999897</v>
      </c>
      <c r="K66" s="46">
        <f>IF($J66&lt;='Salinity Calculator'!$G$20,1,IF(J66&gt;'Salinity Calculator'!$G$20+1/'Salinity Calculator'!$H$20,0,(1-'Salinity Calculator'!$H$20*(J66-'Salinity Calculator'!$G$20))))</f>
        <v>0</v>
      </c>
      <c r="L66">
        <f>K66*'Salinity Calculator'!$C$8</f>
        <v>0</v>
      </c>
      <c r="M66" s="4">
        <f>L66*'Salinity Calculator'!$C$7</f>
        <v>0</v>
      </c>
      <c r="N66">
        <v>148</v>
      </c>
      <c r="O66" s="12">
        <f t="shared" si="5"/>
        <v>-148</v>
      </c>
      <c r="R66" s="4">
        <v>6.3999999999999897</v>
      </c>
      <c r="S66" s="46">
        <f>IF($R66&lt;='Salinity Calculator'!$G$21,1,IF(R66&gt;'Salinity Calculator'!$G$21+1/'Salinity Calculator'!$H$21,0,(1-'Salinity Calculator'!$H$21*(R66-'Salinity Calculator'!$G$21))))</f>
        <v>0.56300000000000239</v>
      </c>
      <c r="T66">
        <f>S66*'Salinity Calculator'!$D$8</f>
        <v>33.217000000000141</v>
      </c>
      <c r="U66" s="12">
        <f>'Saline-Revenue Data'!S66*'HRSW Budget'!$B$8*'HRSW Budget'!$B$9</f>
        <v>215.34750000000091</v>
      </c>
      <c r="V66">
        <v>173</v>
      </c>
      <c r="W66" s="12">
        <f t="shared" si="6"/>
        <v>42.347500000000906</v>
      </c>
    </row>
    <row r="67" spans="2:23" ht="15" customHeight="1">
      <c r="B67" s="4">
        <v>6.4999999999999796</v>
      </c>
      <c r="C67" s="46">
        <f>IF($B67&lt;='Salinity Calculator'!$G$19,1,IF(B67&gt;'Salinity Calculator'!$G$19+1/'Salinity Calculator'!$H$19,0,(1-'Salinity Calculator'!$H$19*(B67-'Salinity Calculator'!$G$19))))</f>
        <v>0.46000000000000252</v>
      </c>
      <c r="D67" s="4">
        <f>C67*'Salinity Calculator'!$B$8</f>
        <v>68.540000000000376</v>
      </c>
      <c r="E67" s="12">
        <f>D67*'Salinity Calculator'!$B$7</f>
        <v>226.18200000000124</v>
      </c>
      <c r="F67" s="12">
        <f>'Corn Budget'!$B$18</f>
        <v>322.66000000000003</v>
      </c>
      <c r="G67" s="12">
        <f t="shared" ref="G67:G122" si="7">E67-F67</f>
        <v>-96.477999999998787</v>
      </c>
      <c r="H67" s="3"/>
      <c r="I67" s="3"/>
      <c r="J67" s="4">
        <v>6.4999999999999796</v>
      </c>
      <c r="K67" s="46">
        <f>IF($J67&lt;='Salinity Calculator'!$G$20,1,IF(J67&gt;'Salinity Calculator'!$G$20+1/'Salinity Calculator'!$H$20,0,(1-'Salinity Calculator'!$H$20*(J67-'Salinity Calculator'!$G$20))))</f>
        <v>0</v>
      </c>
      <c r="L67">
        <f>K67*'Salinity Calculator'!$C$8</f>
        <v>0</v>
      </c>
      <c r="M67" s="4">
        <f>L67*'Salinity Calculator'!$C$7</f>
        <v>0</v>
      </c>
      <c r="N67">
        <v>148</v>
      </c>
      <c r="O67" s="12">
        <f t="shared" si="5"/>
        <v>-148</v>
      </c>
      <c r="R67" s="4">
        <v>6.4999999999999796</v>
      </c>
      <c r="S67" s="46">
        <f>IF($R67&lt;='Salinity Calculator'!$G$21,1,IF(R67&gt;'Salinity Calculator'!$G$21+1/'Salinity Calculator'!$H$21,0,(1-'Salinity Calculator'!$H$21*(R67-'Salinity Calculator'!$G$21))))</f>
        <v>0.5400000000000047</v>
      </c>
      <c r="T67">
        <f>S67*'Salinity Calculator'!$D$8</f>
        <v>31.860000000000277</v>
      </c>
      <c r="U67" s="12">
        <f>'Saline-Revenue Data'!S67*'HRSW Budget'!$B$8*'HRSW Budget'!$B$9</f>
        <v>206.55000000000177</v>
      </c>
      <c r="V67">
        <v>173</v>
      </c>
      <c r="W67" s="12">
        <f t="shared" si="6"/>
        <v>33.550000000001774</v>
      </c>
    </row>
    <row r="68" spans="2:23" ht="15" customHeight="1">
      <c r="B68" s="4">
        <v>6.5999999999999801</v>
      </c>
      <c r="C68" s="46">
        <f>IF($B68&lt;='Salinity Calculator'!$G$19,1,IF(B68&gt;'Salinity Calculator'!$G$19+1/'Salinity Calculator'!$H$19,0,(1-'Salinity Calculator'!$H$19*(B68-'Salinity Calculator'!$G$19))))</f>
        <v>0.4480000000000024</v>
      </c>
      <c r="D68" s="4">
        <f>C68*'Salinity Calculator'!$B$8</f>
        <v>66.752000000000351</v>
      </c>
      <c r="E68" s="12">
        <f>D68*'Salinity Calculator'!$B$7</f>
        <v>220.28160000000113</v>
      </c>
      <c r="F68" s="12">
        <f>'Corn Budget'!$B$18</f>
        <v>322.66000000000003</v>
      </c>
      <c r="G68" s="12">
        <f t="shared" si="7"/>
        <v>-102.37839999999889</v>
      </c>
      <c r="H68" s="3"/>
      <c r="I68" s="3"/>
      <c r="J68" s="4">
        <v>6.5999999999999801</v>
      </c>
      <c r="K68" s="46">
        <f>IF($J68&lt;='Salinity Calculator'!$G$20,1,IF(J68&gt;'Salinity Calculator'!$G$20+1/'Salinity Calculator'!$H$20,0,(1-'Salinity Calculator'!$H$20*(J68-'Salinity Calculator'!$G$20))))</f>
        <v>0</v>
      </c>
      <c r="L68">
        <f>K68*'Salinity Calculator'!$C$8</f>
        <v>0</v>
      </c>
      <c r="M68" s="4">
        <f>L68*'Salinity Calculator'!$C$7</f>
        <v>0</v>
      </c>
      <c r="N68">
        <v>148</v>
      </c>
      <c r="O68" s="12">
        <f t="shared" si="5"/>
        <v>-148</v>
      </c>
      <c r="R68" s="4">
        <v>6.5999999999999801</v>
      </c>
      <c r="S68" s="46">
        <f>IF($R68&lt;='Salinity Calculator'!$G$21,1,IF(R68&gt;'Salinity Calculator'!$G$21+1/'Salinity Calculator'!$H$21,0,(1-'Salinity Calculator'!$H$21*(R68-'Salinity Calculator'!$G$21))))</f>
        <v>0.51700000000000457</v>
      </c>
      <c r="T68">
        <f>S68*'Salinity Calculator'!$D$8</f>
        <v>30.50300000000027</v>
      </c>
      <c r="U68" s="12">
        <f>'Saline-Revenue Data'!S68*'HRSW Budget'!$B$8*'HRSW Budget'!$B$9</f>
        <v>197.75250000000176</v>
      </c>
      <c r="V68">
        <v>173</v>
      </c>
      <c r="W68" s="12">
        <f t="shared" si="6"/>
        <v>24.75250000000176</v>
      </c>
    </row>
    <row r="69" spans="2:23" ht="15" customHeight="1">
      <c r="B69" s="4">
        <v>6.6999999999999797</v>
      </c>
      <c r="C69" s="46">
        <f>IF($B69&lt;='Salinity Calculator'!$G$19,1,IF(B69&gt;'Salinity Calculator'!$G$19+1/'Salinity Calculator'!$H$19,0,(1-'Salinity Calculator'!$H$19*(B69-'Salinity Calculator'!$G$19))))</f>
        <v>0.4360000000000025</v>
      </c>
      <c r="D69" s="4">
        <f>C69*'Salinity Calculator'!$B$8</f>
        <v>64.964000000000368</v>
      </c>
      <c r="E69" s="12">
        <f>D69*'Salinity Calculator'!$B$7</f>
        <v>214.3812000000012</v>
      </c>
      <c r="F69" s="12">
        <f>'Corn Budget'!$B$18</f>
        <v>322.66000000000003</v>
      </c>
      <c r="G69" s="12">
        <f t="shared" si="7"/>
        <v>-108.27879999999882</v>
      </c>
      <c r="H69" s="3"/>
      <c r="I69" s="3"/>
      <c r="J69" s="4">
        <v>6.6999999999999797</v>
      </c>
      <c r="K69" s="46">
        <f>IF($J69&lt;='Salinity Calculator'!$G$20,1,IF(J69&gt;'Salinity Calculator'!$G$20+1/'Salinity Calculator'!$H$20,0,(1-'Salinity Calculator'!$H$20*(J69-'Salinity Calculator'!$G$20))))</f>
        <v>0</v>
      </c>
      <c r="L69">
        <f>K69*'Salinity Calculator'!$C$8</f>
        <v>0</v>
      </c>
      <c r="M69" s="4">
        <f>L69*'Salinity Calculator'!$C$7</f>
        <v>0</v>
      </c>
      <c r="N69">
        <v>148</v>
      </c>
      <c r="O69" s="12">
        <f t="shared" si="5"/>
        <v>-148</v>
      </c>
      <c r="R69" s="4">
        <v>6.6999999999999797</v>
      </c>
      <c r="S69" s="46">
        <f>IF($R69&lt;='Salinity Calculator'!$G$21,1,IF(R69&gt;'Salinity Calculator'!$G$21+1/'Salinity Calculator'!$H$21,0,(1-'Salinity Calculator'!$H$21*(R69-'Salinity Calculator'!$G$21))))</f>
        <v>0.49400000000000466</v>
      </c>
      <c r="T69">
        <f>S69*'Salinity Calculator'!$D$8</f>
        <v>29.146000000000274</v>
      </c>
      <c r="U69" s="12">
        <f>'Saline-Revenue Data'!S69*'HRSW Budget'!$B$8*'HRSW Budget'!$B$9</f>
        <v>188.95500000000177</v>
      </c>
      <c r="V69">
        <v>173</v>
      </c>
      <c r="W69" s="12">
        <f t="shared" si="6"/>
        <v>15.955000000001775</v>
      </c>
    </row>
    <row r="70" spans="2:23" ht="15" customHeight="1">
      <c r="B70" s="4">
        <v>6.7999999999999803</v>
      </c>
      <c r="C70" s="46">
        <f>IF($B70&lt;='Salinity Calculator'!$G$19,1,IF(B70&gt;'Salinity Calculator'!$G$19+1/'Salinity Calculator'!$H$19,0,(1-'Salinity Calculator'!$H$19*(B70-'Salinity Calculator'!$G$19))))</f>
        <v>0.42400000000000237</v>
      </c>
      <c r="D70" s="4">
        <f>C70*'Salinity Calculator'!$B$8</f>
        <v>63.176000000000357</v>
      </c>
      <c r="E70" s="12">
        <f>D70*'Salinity Calculator'!$B$7</f>
        <v>208.48080000000118</v>
      </c>
      <c r="F70" s="12">
        <f>'Corn Budget'!$B$18</f>
        <v>322.66000000000003</v>
      </c>
      <c r="G70" s="12">
        <f t="shared" si="7"/>
        <v>-114.17919999999884</v>
      </c>
      <c r="H70" s="3"/>
      <c r="I70" s="3"/>
      <c r="J70" s="4">
        <v>6.7999999999999803</v>
      </c>
      <c r="K70" s="46">
        <f>IF($J70&lt;='Salinity Calculator'!$G$20,1,IF(J70&gt;'Salinity Calculator'!$G$20+1/'Salinity Calculator'!$H$20,0,(1-'Salinity Calculator'!$H$20*(J70-'Salinity Calculator'!$G$20))))</f>
        <v>0</v>
      </c>
      <c r="L70">
        <f>K70*'Salinity Calculator'!$C$8</f>
        <v>0</v>
      </c>
      <c r="M70" s="4">
        <f>L70*'Salinity Calculator'!$C$7</f>
        <v>0</v>
      </c>
      <c r="N70">
        <v>148</v>
      </c>
      <c r="O70" s="12">
        <f t="shared" si="5"/>
        <v>-148</v>
      </c>
      <c r="R70" s="4">
        <v>6.7999999999999803</v>
      </c>
      <c r="S70" s="46">
        <f>IF($R70&lt;='Salinity Calculator'!$G$21,1,IF(R70&gt;'Salinity Calculator'!$G$21+1/'Salinity Calculator'!$H$21,0,(1-'Salinity Calculator'!$H$21*(R70-'Salinity Calculator'!$G$21))))</f>
        <v>0.47100000000000453</v>
      </c>
      <c r="T70">
        <f>S70*'Salinity Calculator'!$D$8</f>
        <v>27.789000000000268</v>
      </c>
      <c r="U70" s="12">
        <f>'Saline-Revenue Data'!S70*'HRSW Budget'!$B$8*'HRSW Budget'!$B$9</f>
        <v>180.15750000000173</v>
      </c>
      <c r="V70">
        <v>173</v>
      </c>
      <c r="W70" s="12">
        <f t="shared" si="6"/>
        <v>7.1575000000017326</v>
      </c>
    </row>
    <row r="71" spans="2:23" ht="15" customHeight="1">
      <c r="B71" s="4">
        <v>6.8999999999999799</v>
      </c>
      <c r="C71" s="46">
        <f>IF($B71&lt;='Salinity Calculator'!$G$19,1,IF(B71&gt;'Salinity Calculator'!$G$19+1/'Salinity Calculator'!$H$19,0,(1-'Salinity Calculator'!$H$19*(B71-'Salinity Calculator'!$G$19))))</f>
        <v>0.41200000000000248</v>
      </c>
      <c r="D71" s="4">
        <f>C71*'Salinity Calculator'!$B$8</f>
        <v>61.388000000000368</v>
      </c>
      <c r="E71" s="12">
        <f>D71*'Salinity Calculator'!$B$7</f>
        <v>202.58040000000119</v>
      </c>
      <c r="F71" s="12">
        <f>'Corn Budget'!$B$18</f>
        <v>322.66000000000003</v>
      </c>
      <c r="G71" s="12">
        <f t="shared" si="7"/>
        <v>-120.07959999999883</v>
      </c>
      <c r="H71" s="3"/>
      <c r="I71" s="3"/>
      <c r="J71" s="4">
        <v>6.8999999999999799</v>
      </c>
      <c r="K71" s="46">
        <f>IF($J71&lt;='Salinity Calculator'!$G$20,1,IF(J71&gt;'Salinity Calculator'!$G$20+1/'Salinity Calculator'!$H$20,0,(1-'Salinity Calculator'!$H$20*(J71-'Salinity Calculator'!$G$20))))</f>
        <v>0</v>
      </c>
      <c r="L71">
        <f>K71*'Salinity Calculator'!$C$8</f>
        <v>0</v>
      </c>
      <c r="M71" s="4">
        <f>L71*'Salinity Calculator'!$C$7</f>
        <v>0</v>
      </c>
      <c r="N71">
        <v>148</v>
      </c>
      <c r="O71" s="12">
        <f t="shared" si="5"/>
        <v>-148</v>
      </c>
      <c r="R71" s="4">
        <v>6.8999999999999799</v>
      </c>
      <c r="S71" s="46">
        <f>IF($R71&lt;='Salinity Calculator'!$G$21,1,IF(R71&gt;'Salinity Calculator'!$G$21+1/'Salinity Calculator'!$H$21,0,(1-'Salinity Calculator'!$H$21*(R71-'Salinity Calculator'!$G$21))))</f>
        <v>0.44800000000000462</v>
      </c>
      <c r="T71">
        <f>S71*'Salinity Calculator'!$D$8</f>
        <v>26.432000000000272</v>
      </c>
      <c r="U71" s="12">
        <f>'Saline-Revenue Data'!S71*'HRSW Budget'!$B$8*'HRSW Budget'!$B$9</f>
        <v>171.36000000000175</v>
      </c>
      <c r="V71">
        <v>173</v>
      </c>
      <c r="W71" s="12">
        <f t="shared" si="6"/>
        <v>-1.6399999999982526</v>
      </c>
    </row>
    <row r="72" spans="2:23" ht="15" customHeight="1">
      <c r="B72" s="4">
        <v>6.9999999999999796</v>
      </c>
      <c r="C72" s="46">
        <f>IF($B72&lt;='Salinity Calculator'!$G$19,1,IF(B72&gt;'Salinity Calculator'!$G$19+1/'Salinity Calculator'!$H$19,0,(1-'Salinity Calculator'!$H$19*(B72-'Salinity Calculator'!$G$19))))</f>
        <v>0.40000000000000246</v>
      </c>
      <c r="D72" s="4">
        <f>C72*'Salinity Calculator'!$B$8</f>
        <v>59.600000000000364</v>
      </c>
      <c r="E72" s="12">
        <f>D72*'Salinity Calculator'!$B$7</f>
        <v>196.6800000000012</v>
      </c>
      <c r="F72" s="12">
        <f>'Corn Budget'!$B$18</f>
        <v>322.66000000000003</v>
      </c>
      <c r="G72" s="12">
        <f t="shared" si="7"/>
        <v>-125.97999999999882</v>
      </c>
      <c r="H72" s="3"/>
      <c r="I72" s="3"/>
      <c r="J72" s="4">
        <v>6.9999999999999796</v>
      </c>
      <c r="K72" s="46">
        <f>IF($J72&lt;='Salinity Calculator'!$G$20,1,IF(J72&gt;'Salinity Calculator'!$G$20+1/'Salinity Calculator'!$H$20,0,(1-'Salinity Calculator'!$H$20*(J72-'Salinity Calculator'!$G$20))))</f>
        <v>0</v>
      </c>
      <c r="L72">
        <f>K72*'Salinity Calculator'!$C$8</f>
        <v>0</v>
      </c>
      <c r="M72" s="4">
        <f>L72*'Salinity Calculator'!$C$7</f>
        <v>0</v>
      </c>
      <c r="N72">
        <v>148</v>
      </c>
      <c r="O72" s="12">
        <f t="shared" si="5"/>
        <v>-148</v>
      </c>
      <c r="R72" s="4">
        <v>6.9999999999999796</v>
      </c>
      <c r="S72" s="46">
        <f>IF($R72&lt;='Salinity Calculator'!$G$21,1,IF(R72&gt;'Salinity Calculator'!$G$21+1/'Salinity Calculator'!$H$21,0,(1-'Salinity Calculator'!$H$21*(R72-'Salinity Calculator'!$G$21))))</f>
        <v>0.42500000000000471</v>
      </c>
      <c r="T72">
        <f>S72*'Salinity Calculator'!$D$8</f>
        <v>25.075000000000276</v>
      </c>
      <c r="U72" s="12">
        <f>'Saline-Revenue Data'!S72*'HRSW Budget'!$B$8*'HRSW Budget'!$B$9</f>
        <v>162.56250000000182</v>
      </c>
      <c r="V72">
        <v>173</v>
      </c>
      <c r="W72" s="12">
        <f t="shared" si="6"/>
        <v>-10.437499999998181</v>
      </c>
    </row>
    <row r="73" spans="2:23" ht="15" customHeight="1">
      <c r="B73" s="4">
        <v>7.0999999999999801</v>
      </c>
      <c r="C73" s="46">
        <f>IF($B73&lt;='Salinity Calculator'!$G$19,1,IF(B73&gt;'Salinity Calculator'!$G$19+1/'Salinity Calculator'!$H$19,0,(1-'Salinity Calculator'!$H$19*(B73-'Salinity Calculator'!$G$19))))</f>
        <v>0.38800000000000245</v>
      </c>
      <c r="D73" s="4">
        <f>C73*'Salinity Calculator'!$B$8</f>
        <v>57.812000000000367</v>
      </c>
      <c r="E73" s="12">
        <f>D73*'Salinity Calculator'!$B$7</f>
        <v>190.77960000000121</v>
      </c>
      <c r="F73" s="12">
        <f>'Corn Budget'!$B$18</f>
        <v>322.66000000000003</v>
      </c>
      <c r="G73" s="12">
        <f t="shared" si="7"/>
        <v>-131.88039999999882</v>
      </c>
      <c r="H73" s="3"/>
      <c r="I73" s="3"/>
      <c r="J73" s="4">
        <v>7.0999999999999801</v>
      </c>
      <c r="K73" s="46">
        <f>IF($J73&lt;='Salinity Calculator'!$G$20,1,IF(J73&gt;'Salinity Calculator'!$G$20+1/'Salinity Calculator'!$H$20,0,(1-'Salinity Calculator'!$H$20*(J73-'Salinity Calculator'!$G$20))))</f>
        <v>0</v>
      </c>
      <c r="L73">
        <f>K73*'Salinity Calculator'!$C$8</f>
        <v>0</v>
      </c>
      <c r="M73" s="4">
        <f>L73*'Salinity Calculator'!$C$7</f>
        <v>0</v>
      </c>
      <c r="N73">
        <v>148</v>
      </c>
      <c r="O73" s="12">
        <f t="shared" si="5"/>
        <v>-148</v>
      </c>
      <c r="R73" s="4">
        <v>7.0999999999999801</v>
      </c>
      <c r="S73" s="46">
        <f>IF($R73&lt;='Salinity Calculator'!$G$21,1,IF(R73&gt;'Salinity Calculator'!$G$21+1/'Salinity Calculator'!$H$21,0,(1-'Salinity Calculator'!$H$21*(R73-'Salinity Calculator'!$G$21))))</f>
        <v>0.40200000000000458</v>
      </c>
      <c r="T73">
        <f>S73*'Salinity Calculator'!$D$8</f>
        <v>23.71800000000027</v>
      </c>
      <c r="U73" s="12">
        <f>'Saline-Revenue Data'!S73*'HRSW Budget'!$B$8*'HRSW Budget'!$B$9</f>
        <v>153.76500000000175</v>
      </c>
      <c r="V73">
        <v>173</v>
      </c>
      <c r="W73" s="12">
        <f t="shared" si="6"/>
        <v>-19.234999999998251</v>
      </c>
    </row>
    <row r="74" spans="2:23" ht="15" customHeight="1">
      <c r="B74" s="4">
        <v>7.1999999999999797</v>
      </c>
      <c r="C74" s="46">
        <f>IF($B74&lt;='Salinity Calculator'!$G$19,1,IF(B74&gt;'Salinity Calculator'!$G$19+1/'Salinity Calculator'!$H$19,0,(1-'Salinity Calculator'!$H$19*(B74-'Salinity Calculator'!$G$19))))</f>
        <v>0.37600000000000244</v>
      </c>
      <c r="D74" s="4">
        <f>C74*'Salinity Calculator'!$B$8</f>
        <v>56.024000000000363</v>
      </c>
      <c r="E74" s="12">
        <f>D74*'Salinity Calculator'!$B$7</f>
        <v>184.87920000000119</v>
      </c>
      <c r="F74" s="12">
        <f>'Corn Budget'!$B$18</f>
        <v>322.66000000000003</v>
      </c>
      <c r="G74" s="12">
        <f t="shared" si="7"/>
        <v>-137.78079999999883</v>
      </c>
      <c r="H74" s="3"/>
      <c r="I74" s="3"/>
      <c r="J74" s="4">
        <v>7.1999999999999797</v>
      </c>
      <c r="K74" s="46">
        <f>IF($J74&lt;='Salinity Calculator'!$G$20,1,IF(J74&gt;'Salinity Calculator'!$G$20+1/'Salinity Calculator'!$H$20,0,(1-'Salinity Calculator'!$H$20*(J74-'Salinity Calculator'!$G$20))))</f>
        <v>0</v>
      </c>
      <c r="L74">
        <f>K74*'Salinity Calculator'!$C$8</f>
        <v>0</v>
      </c>
      <c r="M74" s="4">
        <f>L74*'Salinity Calculator'!$C$7</f>
        <v>0</v>
      </c>
      <c r="N74">
        <v>148</v>
      </c>
      <c r="O74" s="12">
        <f t="shared" si="5"/>
        <v>-148</v>
      </c>
      <c r="R74" s="4">
        <v>7.1999999999999797</v>
      </c>
      <c r="S74" s="46">
        <f>IF($R74&lt;='Salinity Calculator'!$G$21,1,IF(R74&gt;'Salinity Calculator'!$G$21+1/'Salinity Calculator'!$H$21,0,(1-'Salinity Calculator'!$H$21*(R74-'Salinity Calculator'!$G$21))))</f>
        <v>0.37900000000000467</v>
      </c>
      <c r="T74">
        <f>S74*'Salinity Calculator'!$D$8</f>
        <v>22.361000000000274</v>
      </c>
      <c r="U74" s="12">
        <f>'Saline-Revenue Data'!S74*'HRSW Budget'!$B$8*'HRSW Budget'!$B$9</f>
        <v>144.96750000000179</v>
      </c>
      <c r="V74">
        <v>173</v>
      </c>
      <c r="W74" s="12">
        <f t="shared" si="6"/>
        <v>-28.032499999998208</v>
      </c>
    </row>
    <row r="75" spans="2:23" ht="15" customHeight="1">
      <c r="B75" s="4">
        <v>7.2999999999999803</v>
      </c>
      <c r="C75" s="46">
        <f>IF($B75&lt;='Salinity Calculator'!$G$19,1,IF(B75&gt;'Salinity Calculator'!$G$19+1/'Salinity Calculator'!$H$19,0,(1-'Salinity Calculator'!$H$19*(B75-'Salinity Calculator'!$G$19))))</f>
        <v>0.36400000000000243</v>
      </c>
      <c r="D75" s="4">
        <f>C75*'Salinity Calculator'!$B$8</f>
        <v>54.236000000000359</v>
      </c>
      <c r="E75" s="12">
        <f>D75*'Salinity Calculator'!$B$7</f>
        <v>178.97880000000117</v>
      </c>
      <c r="F75" s="12">
        <f>'Corn Budget'!$B$18</f>
        <v>322.66000000000003</v>
      </c>
      <c r="G75" s="12">
        <f t="shared" si="7"/>
        <v>-143.68119999999885</v>
      </c>
      <c r="H75" s="3"/>
      <c r="I75" s="3"/>
      <c r="J75" s="4">
        <v>7.2999999999999803</v>
      </c>
      <c r="K75" s="46">
        <f>IF($J75&lt;='Salinity Calculator'!$G$20,1,IF(J75&gt;'Salinity Calculator'!$G$20+1/'Salinity Calculator'!$H$20,0,(1-'Salinity Calculator'!$H$20*(J75-'Salinity Calculator'!$G$20))))</f>
        <v>0</v>
      </c>
      <c r="L75">
        <f>K75*'Salinity Calculator'!$C$8</f>
        <v>0</v>
      </c>
      <c r="M75" s="4">
        <f>L75*'Salinity Calculator'!$C$7</f>
        <v>0</v>
      </c>
      <c r="N75">
        <v>148</v>
      </c>
      <c r="O75" s="12">
        <f t="shared" si="5"/>
        <v>-148</v>
      </c>
      <c r="R75" s="4">
        <v>7.2999999999999803</v>
      </c>
      <c r="S75" s="46">
        <f>IF($R75&lt;='Salinity Calculator'!$G$21,1,IF(R75&gt;'Salinity Calculator'!$G$21+1/'Salinity Calculator'!$H$21,0,(1-'Salinity Calculator'!$H$21*(R75-'Salinity Calculator'!$G$21))))</f>
        <v>0.35600000000000454</v>
      </c>
      <c r="T75">
        <f>S75*'Salinity Calculator'!$D$8</f>
        <v>21.004000000000268</v>
      </c>
      <c r="U75" s="12">
        <f>'Saline-Revenue Data'!S75*'HRSW Budget'!$B$8*'HRSW Budget'!$B$9</f>
        <v>136.17000000000175</v>
      </c>
      <c r="V75">
        <v>173</v>
      </c>
      <c r="W75" s="12">
        <f t="shared" si="6"/>
        <v>-36.82999999999825</v>
      </c>
    </row>
    <row r="76" spans="2:23" ht="15" customHeight="1">
      <c r="B76" s="4">
        <v>7.3999999999999799</v>
      </c>
      <c r="C76" s="46">
        <f>IF($B76&lt;='Salinity Calculator'!$G$19,1,IF(B76&gt;'Salinity Calculator'!$G$19+1/'Salinity Calculator'!$H$19,0,(1-'Salinity Calculator'!$H$19*(B76-'Salinity Calculator'!$G$19))))</f>
        <v>0.35200000000000242</v>
      </c>
      <c r="D76" s="4">
        <f>C76*'Salinity Calculator'!$B$8</f>
        <v>52.448000000000363</v>
      </c>
      <c r="E76" s="12">
        <f>D76*'Salinity Calculator'!$B$7</f>
        <v>173.07840000000118</v>
      </c>
      <c r="F76" s="12">
        <f>'Corn Budget'!$B$18</f>
        <v>322.66000000000003</v>
      </c>
      <c r="G76" s="12">
        <f t="shared" si="7"/>
        <v>-149.58159999999884</v>
      </c>
      <c r="H76" s="3"/>
      <c r="I76" s="3"/>
      <c r="J76" s="4">
        <v>7.3999999999999799</v>
      </c>
      <c r="K76" s="46">
        <f>IF($J76&lt;='Salinity Calculator'!$G$20,1,IF(J76&gt;'Salinity Calculator'!$G$20+1/'Salinity Calculator'!$H$20,0,(1-'Salinity Calculator'!$H$20*(J76-'Salinity Calculator'!$G$20))))</f>
        <v>0</v>
      </c>
      <c r="L76">
        <f>K76*'Salinity Calculator'!$C$8</f>
        <v>0</v>
      </c>
      <c r="M76" s="4">
        <f>L76*'Salinity Calculator'!$C$7</f>
        <v>0</v>
      </c>
      <c r="N76">
        <v>148</v>
      </c>
      <c r="O76" s="12">
        <f t="shared" si="5"/>
        <v>-148</v>
      </c>
      <c r="R76" s="4">
        <v>7.3999999999999799</v>
      </c>
      <c r="S76" s="46">
        <f>IF($R76&lt;='Salinity Calculator'!$G$21,1,IF(R76&gt;'Salinity Calculator'!$G$21+1/'Salinity Calculator'!$H$21,0,(1-'Salinity Calculator'!$H$21*(R76-'Salinity Calculator'!$G$21))))</f>
        <v>0.33300000000000463</v>
      </c>
      <c r="T76">
        <f>S76*'Salinity Calculator'!$D$8</f>
        <v>19.647000000000272</v>
      </c>
      <c r="U76" s="12">
        <f>'Saline-Revenue Data'!S76*'HRSW Budget'!$B$8*'HRSW Budget'!$B$9</f>
        <v>127.37250000000178</v>
      </c>
      <c r="V76">
        <v>173</v>
      </c>
      <c r="W76" s="12">
        <f t="shared" si="6"/>
        <v>-45.627499999998221</v>
      </c>
    </row>
    <row r="77" spans="2:23" ht="15" customHeight="1">
      <c r="B77" s="4">
        <v>7.4999999999999796</v>
      </c>
      <c r="C77" s="46">
        <f>IF($B77&lt;='Salinity Calculator'!$G$19,1,IF(B77&gt;'Salinity Calculator'!$G$19+1/'Salinity Calculator'!$H$19,0,(1-'Salinity Calculator'!$H$19*(B77-'Salinity Calculator'!$G$19))))</f>
        <v>0.34000000000000252</v>
      </c>
      <c r="D77" s="4">
        <f>C77*'Salinity Calculator'!$B$8</f>
        <v>50.660000000000373</v>
      </c>
      <c r="E77" s="12">
        <f>D77*'Salinity Calculator'!$B$7</f>
        <v>167.17800000000122</v>
      </c>
      <c r="F77" s="12">
        <f>'Corn Budget'!$B$18</f>
        <v>322.66000000000003</v>
      </c>
      <c r="G77" s="12">
        <f t="shared" si="7"/>
        <v>-155.48199999999881</v>
      </c>
      <c r="H77" s="3"/>
      <c r="I77" s="3"/>
      <c r="J77" s="4">
        <v>7.4999999999999796</v>
      </c>
      <c r="K77" s="46">
        <f>IF($J77&lt;='Salinity Calculator'!$G$20,1,IF(J77&gt;'Salinity Calculator'!$G$20+1/'Salinity Calculator'!$H$20,0,(1-'Salinity Calculator'!$H$20*(J77-'Salinity Calculator'!$G$20))))</f>
        <v>0</v>
      </c>
      <c r="L77">
        <f>K77*'Salinity Calculator'!$C$8</f>
        <v>0</v>
      </c>
      <c r="M77" s="4">
        <f>L77*'Salinity Calculator'!$C$7</f>
        <v>0</v>
      </c>
      <c r="N77">
        <v>148</v>
      </c>
      <c r="O77" s="12">
        <f t="shared" ref="O77:O122" si="8">M77-N77</f>
        <v>-148</v>
      </c>
      <c r="R77" s="4">
        <v>7.4999999999999796</v>
      </c>
      <c r="S77" s="46">
        <f>IF($R77&lt;='Salinity Calculator'!$G$21,1,IF(R77&gt;'Salinity Calculator'!$G$21+1/'Salinity Calculator'!$H$21,0,(1-'Salinity Calculator'!$H$21*(R77-'Salinity Calculator'!$G$21))))</f>
        <v>0.31000000000000472</v>
      </c>
      <c r="T77">
        <f>S77*'Salinity Calculator'!$D$8</f>
        <v>18.29000000000028</v>
      </c>
      <c r="U77" s="12">
        <f>'Saline-Revenue Data'!S77*'HRSW Budget'!$B$8*'HRSW Budget'!$B$9</f>
        <v>118.57500000000181</v>
      </c>
      <c r="V77">
        <v>173</v>
      </c>
      <c r="W77" s="12">
        <f t="shared" si="6"/>
        <v>-54.424999999998192</v>
      </c>
    </row>
    <row r="78" spans="2:23" ht="15" customHeight="1">
      <c r="B78" s="4">
        <v>7.5999999999999801</v>
      </c>
      <c r="C78" s="46">
        <f>IF($B78&lt;='Salinity Calculator'!$G$19,1,IF(B78&gt;'Salinity Calculator'!$G$19+1/'Salinity Calculator'!$H$19,0,(1-'Salinity Calculator'!$H$19*(B78-'Salinity Calculator'!$G$19))))</f>
        <v>0.3280000000000024</v>
      </c>
      <c r="D78" s="4">
        <f>C78*'Salinity Calculator'!$B$8</f>
        <v>48.872000000000355</v>
      </c>
      <c r="E78" s="12">
        <f>D78*'Salinity Calculator'!$B$7</f>
        <v>161.27760000000117</v>
      </c>
      <c r="F78" s="12">
        <f>'Corn Budget'!$B$18</f>
        <v>322.66000000000003</v>
      </c>
      <c r="G78" s="12">
        <f t="shared" si="7"/>
        <v>-161.38239999999885</v>
      </c>
      <c r="H78" s="3"/>
      <c r="I78" s="3"/>
      <c r="J78" s="4">
        <v>7.5999999999999801</v>
      </c>
      <c r="K78" s="46">
        <f>IF($J78&lt;='Salinity Calculator'!$G$20,1,IF(J78&gt;'Salinity Calculator'!$G$20+1/'Salinity Calculator'!$H$20,0,(1-'Salinity Calculator'!$H$20*(J78-'Salinity Calculator'!$G$20))))</f>
        <v>0</v>
      </c>
      <c r="L78">
        <f>K78*'Salinity Calculator'!$C$8</f>
        <v>0</v>
      </c>
      <c r="M78" s="4">
        <f>L78*'Salinity Calculator'!$C$7</f>
        <v>0</v>
      </c>
      <c r="N78">
        <v>148</v>
      </c>
      <c r="O78" s="12">
        <f t="shared" si="8"/>
        <v>-148</v>
      </c>
      <c r="R78" s="4">
        <v>7.5999999999999801</v>
      </c>
      <c r="S78" s="46">
        <f>IF($R78&lt;='Salinity Calculator'!$G$21,1,IF(R78&gt;'Salinity Calculator'!$G$21+1/'Salinity Calculator'!$H$21,0,(1-'Salinity Calculator'!$H$21*(R78-'Salinity Calculator'!$G$21))))</f>
        <v>0.28700000000000458</v>
      </c>
      <c r="T78">
        <f>S78*'Salinity Calculator'!$D$8</f>
        <v>16.93300000000027</v>
      </c>
      <c r="U78" s="12">
        <f>'Saline-Revenue Data'!S78*'HRSW Budget'!$B$8*'HRSW Budget'!$B$9</f>
        <v>109.77750000000177</v>
      </c>
      <c r="V78">
        <v>173</v>
      </c>
      <c r="W78" s="12">
        <f t="shared" si="6"/>
        <v>-63.222499999998234</v>
      </c>
    </row>
    <row r="79" spans="2:23" ht="15" customHeight="1">
      <c r="B79" s="4">
        <v>7.6999999999999797</v>
      </c>
      <c r="C79" s="46">
        <f>IF($B79&lt;='Salinity Calculator'!$G$19,1,IF(B79&gt;'Salinity Calculator'!$G$19+1/'Salinity Calculator'!$H$19,0,(1-'Salinity Calculator'!$H$19*(B79-'Salinity Calculator'!$G$19))))</f>
        <v>0.3160000000000025</v>
      </c>
      <c r="D79" s="4">
        <f>C79*'Salinity Calculator'!$B$8</f>
        <v>47.084000000000373</v>
      </c>
      <c r="E79" s="12">
        <f>D79*'Salinity Calculator'!$B$7</f>
        <v>155.37720000000121</v>
      </c>
      <c r="F79" s="12">
        <f>'Corn Budget'!$B$18</f>
        <v>322.66000000000003</v>
      </c>
      <c r="G79" s="12">
        <f t="shared" si="7"/>
        <v>-167.28279999999882</v>
      </c>
      <c r="H79" s="3"/>
      <c r="I79" s="3"/>
      <c r="J79" s="4">
        <v>7.6999999999999797</v>
      </c>
      <c r="K79" s="46">
        <f>IF($J79&lt;='Salinity Calculator'!$G$20,1,IF(J79&gt;'Salinity Calculator'!$G$20+1/'Salinity Calculator'!$H$20,0,(1-'Salinity Calculator'!$H$20*(J79-'Salinity Calculator'!$G$20))))</f>
        <v>0</v>
      </c>
      <c r="L79">
        <f>K79*'Salinity Calculator'!$C$8</f>
        <v>0</v>
      </c>
      <c r="M79" s="4">
        <f>L79*'Salinity Calculator'!$C$7</f>
        <v>0</v>
      </c>
      <c r="N79">
        <v>148</v>
      </c>
      <c r="O79" s="12">
        <f t="shared" si="8"/>
        <v>-148</v>
      </c>
      <c r="R79" s="4">
        <v>7.6999999999999797</v>
      </c>
      <c r="S79" s="46">
        <f>IF($R79&lt;='Salinity Calculator'!$G$21,1,IF(R79&gt;'Salinity Calculator'!$G$21+1/'Salinity Calculator'!$H$21,0,(1-'Salinity Calculator'!$H$21*(R79-'Salinity Calculator'!$G$21))))</f>
        <v>0.26400000000000468</v>
      </c>
      <c r="T79">
        <f>S79*'Salinity Calculator'!$D$8</f>
        <v>15.576000000000276</v>
      </c>
      <c r="U79" s="12">
        <f>'Saline-Revenue Data'!S79*'HRSW Budget'!$B$8*'HRSW Budget'!$B$9</f>
        <v>100.98000000000179</v>
      </c>
      <c r="V79">
        <v>173</v>
      </c>
      <c r="W79" s="12">
        <f t="shared" si="6"/>
        <v>-72.019999999998205</v>
      </c>
    </row>
    <row r="80" spans="2:23" ht="15" customHeight="1">
      <c r="B80" s="4">
        <v>7.7999999999999803</v>
      </c>
      <c r="C80" s="46">
        <f>IF($B80&lt;='Salinity Calculator'!$G$19,1,IF(B80&gt;'Salinity Calculator'!$G$19+1/'Salinity Calculator'!$H$19,0,(1-'Salinity Calculator'!$H$19*(B80-'Salinity Calculator'!$G$19))))</f>
        <v>0.30400000000000238</v>
      </c>
      <c r="D80" s="4">
        <f>C80*'Salinity Calculator'!$B$8</f>
        <v>45.296000000000355</v>
      </c>
      <c r="E80" s="12">
        <f>D80*'Salinity Calculator'!$B$7</f>
        <v>149.47680000000116</v>
      </c>
      <c r="F80" s="12">
        <f>'Corn Budget'!$B$18</f>
        <v>322.66000000000003</v>
      </c>
      <c r="G80" s="12">
        <f t="shared" si="7"/>
        <v>-173.18319999999886</v>
      </c>
      <c r="H80" s="3"/>
      <c r="I80" s="3"/>
      <c r="J80" s="4">
        <v>7.7999999999999803</v>
      </c>
      <c r="K80" s="46">
        <f>IF($J80&lt;='Salinity Calculator'!$G$20,1,IF(J80&gt;'Salinity Calculator'!$G$20+1/'Salinity Calculator'!$H$20,0,(1-'Salinity Calculator'!$H$20*(J80-'Salinity Calculator'!$G$20))))</f>
        <v>0</v>
      </c>
      <c r="L80">
        <f>K80*'Salinity Calculator'!$C$8</f>
        <v>0</v>
      </c>
      <c r="M80" s="4">
        <f>L80*'Salinity Calculator'!$C$7</f>
        <v>0</v>
      </c>
      <c r="N80">
        <v>148</v>
      </c>
      <c r="O80" s="12">
        <f t="shared" si="8"/>
        <v>-148</v>
      </c>
      <c r="R80" s="4">
        <v>7.7999999999999803</v>
      </c>
      <c r="S80" s="46">
        <f>IF($R80&lt;='Salinity Calculator'!$G$21,1,IF(R80&gt;'Salinity Calculator'!$G$21+1/'Salinity Calculator'!$H$21,0,(1-'Salinity Calculator'!$H$21*(R80-'Salinity Calculator'!$G$21))))</f>
        <v>0.24100000000000454</v>
      </c>
      <c r="T80">
        <f>S80*'Salinity Calculator'!$D$8</f>
        <v>14.219000000000268</v>
      </c>
      <c r="U80" s="12">
        <f>'Saline-Revenue Data'!S80*'HRSW Budget'!$B$8*'HRSW Budget'!$B$9</f>
        <v>92.182500000001738</v>
      </c>
      <c r="V80">
        <v>173</v>
      </c>
      <c r="W80" s="12">
        <f t="shared" si="6"/>
        <v>-80.817499999998262</v>
      </c>
    </row>
    <row r="81" spans="2:23" ht="15" customHeight="1">
      <c r="B81" s="4">
        <v>7.8999999999999799</v>
      </c>
      <c r="C81" s="46">
        <f>IF($B81&lt;='Salinity Calculator'!$G$19,1,IF(B81&gt;'Salinity Calculator'!$G$19+1/'Salinity Calculator'!$H$19,0,(1-'Salinity Calculator'!$H$19*(B81-'Salinity Calculator'!$G$19))))</f>
        <v>0.29200000000000248</v>
      </c>
      <c r="D81" s="4">
        <f>C81*'Salinity Calculator'!$B$8</f>
        <v>43.508000000000372</v>
      </c>
      <c r="E81" s="12">
        <f>D81*'Salinity Calculator'!$B$7</f>
        <v>143.57640000000123</v>
      </c>
      <c r="F81" s="12">
        <f>'Corn Budget'!$B$18</f>
        <v>322.66000000000003</v>
      </c>
      <c r="G81" s="12">
        <f t="shared" si="7"/>
        <v>-179.0835999999988</v>
      </c>
      <c r="H81" s="3"/>
      <c r="I81" s="3"/>
      <c r="J81" s="4">
        <v>7.8999999999999799</v>
      </c>
      <c r="K81" s="46">
        <f>IF($J81&lt;='Salinity Calculator'!$G$20,1,IF(J81&gt;'Salinity Calculator'!$G$20+1/'Salinity Calculator'!$H$20,0,(1-'Salinity Calculator'!$H$20*(J81-'Salinity Calculator'!$G$20))))</f>
        <v>0</v>
      </c>
      <c r="L81">
        <f>K81*'Salinity Calculator'!$C$8</f>
        <v>0</v>
      </c>
      <c r="M81" s="4">
        <f>L81*'Salinity Calculator'!$C$7</f>
        <v>0</v>
      </c>
      <c r="N81">
        <v>148</v>
      </c>
      <c r="O81" s="12">
        <f t="shared" si="8"/>
        <v>-148</v>
      </c>
      <c r="R81" s="4">
        <v>7.8999999999999799</v>
      </c>
      <c r="S81" s="46">
        <f>IF($R81&lt;='Salinity Calculator'!$G$21,1,IF(R81&gt;'Salinity Calculator'!$G$21+1/'Salinity Calculator'!$H$21,0,(1-'Salinity Calculator'!$H$21*(R81-'Salinity Calculator'!$G$21))))</f>
        <v>0.21800000000000463</v>
      </c>
      <c r="T81">
        <f>S81*'Salinity Calculator'!$D$8</f>
        <v>12.862000000000274</v>
      </c>
      <c r="U81" s="12">
        <f>'Saline-Revenue Data'!S81*'HRSW Budget'!$B$8*'HRSW Budget'!$B$9</f>
        <v>83.385000000001767</v>
      </c>
      <c r="V81">
        <v>173</v>
      </c>
      <c r="W81" s="12">
        <f t="shared" si="6"/>
        <v>-89.614999999998233</v>
      </c>
    </row>
    <row r="82" spans="2:23" ht="15" customHeight="1">
      <c r="B82" s="4">
        <v>7.9999999999999796</v>
      </c>
      <c r="C82" s="46">
        <f>IF($B82&lt;='Salinity Calculator'!$G$19,1,IF(B82&gt;'Salinity Calculator'!$G$19+1/'Salinity Calculator'!$H$19,0,(1-'Salinity Calculator'!$H$19*(B82-'Salinity Calculator'!$G$19))))</f>
        <v>0.28000000000000247</v>
      </c>
      <c r="D82" s="4">
        <f>C82*'Salinity Calculator'!$B$8</f>
        <v>41.720000000000368</v>
      </c>
      <c r="E82" s="12">
        <f>D82*'Salinity Calculator'!$B$7</f>
        <v>137.67600000000121</v>
      </c>
      <c r="F82" s="12">
        <f>'Corn Budget'!$B$18</f>
        <v>322.66000000000003</v>
      </c>
      <c r="G82" s="12">
        <f t="shared" si="7"/>
        <v>-184.98399999999882</v>
      </c>
      <c r="H82" s="3"/>
      <c r="I82" s="3"/>
      <c r="J82" s="4">
        <v>7.9999999999999796</v>
      </c>
      <c r="K82" s="46">
        <f>IF($J82&lt;='Salinity Calculator'!$G$20,1,IF(J82&gt;'Salinity Calculator'!$G$20+1/'Salinity Calculator'!$H$20,0,(1-'Salinity Calculator'!$H$20*(J82-'Salinity Calculator'!$G$20))))</f>
        <v>0</v>
      </c>
      <c r="L82">
        <f>K82*'Salinity Calculator'!$C$8</f>
        <v>0</v>
      </c>
      <c r="M82" s="4">
        <f>L82*'Salinity Calculator'!$C$7</f>
        <v>0</v>
      </c>
      <c r="N82">
        <v>148</v>
      </c>
      <c r="O82" s="12">
        <f t="shared" si="8"/>
        <v>-148</v>
      </c>
      <c r="R82" s="4">
        <v>7.9999999999999796</v>
      </c>
      <c r="S82" s="46">
        <f>IF($R82&lt;='Salinity Calculator'!$G$21,1,IF(R82&gt;'Salinity Calculator'!$G$21+1/'Salinity Calculator'!$H$21,0,(1-'Salinity Calculator'!$H$21*(R82-'Salinity Calculator'!$G$21))))</f>
        <v>0.19500000000000461</v>
      </c>
      <c r="T82">
        <f>S82*'Salinity Calculator'!$D$8</f>
        <v>11.505000000000273</v>
      </c>
      <c r="U82" s="12">
        <f>'Saline-Revenue Data'!S82*'HRSW Budget'!$B$8*'HRSW Budget'!$B$9</f>
        <v>74.587500000001768</v>
      </c>
      <c r="V82">
        <v>173</v>
      </c>
      <c r="W82" s="12">
        <f t="shared" si="6"/>
        <v>-98.412499999998232</v>
      </c>
    </row>
    <row r="83" spans="2:23" ht="15" customHeight="1">
      <c r="B83" s="4">
        <v>8.0999999999999801</v>
      </c>
      <c r="C83" s="46">
        <f>IF($B83&lt;='Salinity Calculator'!$G$19,1,IF(B83&gt;'Salinity Calculator'!$G$19+1/'Salinity Calculator'!$H$19,0,(1-'Salinity Calculator'!$H$19*(B83-'Salinity Calculator'!$G$19))))</f>
        <v>0.26800000000000246</v>
      </c>
      <c r="D83" s="4">
        <f>C83*'Salinity Calculator'!$B$8</f>
        <v>39.932000000000365</v>
      </c>
      <c r="E83" s="12">
        <f>D83*'Salinity Calculator'!$B$7</f>
        <v>131.77560000000119</v>
      </c>
      <c r="F83" s="12">
        <f>'Corn Budget'!$B$18</f>
        <v>322.66000000000003</v>
      </c>
      <c r="G83" s="12">
        <f t="shared" si="7"/>
        <v>-190.88439999999883</v>
      </c>
      <c r="H83" s="3"/>
      <c r="I83" s="3"/>
      <c r="J83" s="4">
        <v>8.0999999999999801</v>
      </c>
      <c r="K83" s="46">
        <f>IF($J83&lt;='Salinity Calculator'!$G$20,1,IF(J83&gt;'Salinity Calculator'!$G$20+1/'Salinity Calculator'!$H$20,0,(1-'Salinity Calculator'!$H$20*(J83-'Salinity Calculator'!$G$20))))</f>
        <v>0</v>
      </c>
      <c r="L83">
        <f>K83*'Salinity Calculator'!$C$8</f>
        <v>0</v>
      </c>
      <c r="M83" s="4">
        <f>L83*'Salinity Calculator'!$C$7</f>
        <v>0</v>
      </c>
      <c r="N83">
        <v>148</v>
      </c>
      <c r="O83" s="12">
        <f t="shared" si="8"/>
        <v>-148</v>
      </c>
      <c r="R83" s="4">
        <v>8.0999999999999801</v>
      </c>
      <c r="S83" s="46">
        <f>IF($R83&lt;='Salinity Calculator'!$G$21,1,IF(R83&gt;'Salinity Calculator'!$G$21+1/'Salinity Calculator'!$H$21,0,(1-'Salinity Calculator'!$H$21*(R83-'Salinity Calculator'!$G$21))))</f>
        <v>0.17200000000000459</v>
      </c>
      <c r="T83">
        <f>S83*'Salinity Calculator'!$D$8</f>
        <v>10.148000000000271</v>
      </c>
      <c r="U83" s="12">
        <f>'Saline-Revenue Data'!S83*'HRSW Budget'!$B$8*'HRSW Budget'!$B$9</f>
        <v>65.790000000001754</v>
      </c>
      <c r="V83">
        <v>173</v>
      </c>
      <c r="W83" s="12">
        <f t="shared" si="6"/>
        <v>-107.20999999999825</v>
      </c>
    </row>
    <row r="84" spans="2:23" ht="15" customHeight="1">
      <c r="B84" s="4">
        <v>8.1999999999999797</v>
      </c>
      <c r="C84" s="46">
        <f>IF($B84&lt;='Salinity Calculator'!$G$19,1,IF(B84&gt;'Salinity Calculator'!$G$19+1/'Salinity Calculator'!$H$19,0,(1-'Salinity Calculator'!$H$19*(B84-'Salinity Calculator'!$G$19))))</f>
        <v>0.25600000000000245</v>
      </c>
      <c r="D84" s="4">
        <f>C84*'Salinity Calculator'!$B$8</f>
        <v>38.144000000000368</v>
      </c>
      <c r="E84" s="12">
        <f>D84*'Salinity Calculator'!$B$7</f>
        <v>125.8752000000012</v>
      </c>
      <c r="F84" s="12">
        <f>'Corn Budget'!$B$18</f>
        <v>322.66000000000003</v>
      </c>
      <c r="G84" s="12">
        <f t="shared" si="7"/>
        <v>-196.78479999999882</v>
      </c>
      <c r="H84" s="3"/>
      <c r="I84" s="3"/>
      <c r="J84" s="4">
        <v>8.1999999999999797</v>
      </c>
      <c r="K84" s="46">
        <f>IF($J84&lt;='Salinity Calculator'!$G$20,1,IF(J84&gt;'Salinity Calculator'!$G$20+1/'Salinity Calculator'!$H$20,0,(1-'Salinity Calculator'!$H$20*(J84-'Salinity Calculator'!$G$20))))</f>
        <v>0</v>
      </c>
      <c r="L84">
        <f>K84*'Salinity Calculator'!$C$8</f>
        <v>0</v>
      </c>
      <c r="M84" s="4">
        <f>L84*'Salinity Calculator'!$C$7</f>
        <v>0</v>
      </c>
      <c r="N84">
        <v>148</v>
      </c>
      <c r="O84" s="12">
        <f t="shared" si="8"/>
        <v>-148</v>
      </c>
      <c r="R84" s="4">
        <v>8.1999999999999797</v>
      </c>
      <c r="S84" s="46">
        <f>IF($R84&lt;='Salinity Calculator'!$G$21,1,IF(R84&gt;'Salinity Calculator'!$G$21+1/'Salinity Calculator'!$H$21,0,(1-'Salinity Calculator'!$H$21*(R84-'Salinity Calculator'!$G$21))))</f>
        <v>0.14900000000000457</v>
      </c>
      <c r="T84">
        <f>S84*'Salinity Calculator'!$D$8</f>
        <v>8.7910000000002704</v>
      </c>
      <c r="U84" s="12">
        <f>'Saline-Revenue Data'!S84*'HRSW Budget'!$B$8*'HRSW Budget'!$B$9</f>
        <v>56.992500000001755</v>
      </c>
      <c r="V84">
        <v>173</v>
      </c>
      <c r="W84" s="12">
        <f t="shared" ref="W84:W122" si="9">U84-V84</f>
        <v>-116.00749999999825</v>
      </c>
    </row>
    <row r="85" spans="2:23" ht="15" customHeight="1">
      <c r="B85" s="4">
        <v>8.2999999999999794</v>
      </c>
      <c r="C85" s="46">
        <f>IF($B85&lt;='Salinity Calculator'!$G$19,1,IF(B85&gt;'Salinity Calculator'!$G$19+1/'Salinity Calculator'!$H$19,0,(1-'Salinity Calculator'!$H$19*(B85-'Salinity Calculator'!$G$19))))</f>
        <v>0.24400000000000255</v>
      </c>
      <c r="D85" s="4">
        <f>C85*'Salinity Calculator'!$B$8</f>
        <v>36.356000000000378</v>
      </c>
      <c r="E85" s="12">
        <f>D85*'Salinity Calculator'!$B$7</f>
        <v>119.97480000000124</v>
      </c>
      <c r="F85" s="12">
        <f>'Corn Budget'!$B$18</f>
        <v>322.66000000000003</v>
      </c>
      <c r="G85" s="12">
        <f t="shared" si="7"/>
        <v>-202.68519999999879</v>
      </c>
      <c r="H85" s="3"/>
      <c r="I85" s="3"/>
      <c r="J85" s="4">
        <v>8.2999999999999794</v>
      </c>
      <c r="K85" s="46">
        <f>IF($J85&lt;='Salinity Calculator'!$G$20,1,IF(J85&gt;'Salinity Calculator'!$G$20+1/'Salinity Calculator'!$H$20,0,(1-'Salinity Calculator'!$H$20*(J85-'Salinity Calculator'!$G$20))))</f>
        <v>0</v>
      </c>
      <c r="L85">
        <f>K85*'Salinity Calculator'!$C$8</f>
        <v>0</v>
      </c>
      <c r="M85" s="4">
        <f>L85*'Salinity Calculator'!$C$7</f>
        <v>0</v>
      </c>
      <c r="N85">
        <v>148</v>
      </c>
      <c r="O85" s="12">
        <f t="shared" si="8"/>
        <v>-148</v>
      </c>
      <c r="R85" s="4">
        <v>8.2999999999999794</v>
      </c>
      <c r="S85" s="46">
        <f>IF($R85&lt;='Salinity Calculator'!$G$21,1,IF(R85&gt;'Salinity Calculator'!$G$21+1/'Salinity Calculator'!$H$21,0,(1-'Salinity Calculator'!$H$21*(R85-'Salinity Calculator'!$G$21))))</f>
        <v>0.12600000000000466</v>
      </c>
      <c r="T85">
        <f>S85*'Salinity Calculator'!$D$8</f>
        <v>7.4340000000002755</v>
      </c>
      <c r="U85" s="12">
        <f>'Saline-Revenue Data'!S85*'HRSW Budget'!$B$8*'HRSW Budget'!$B$9</f>
        <v>48.195000000001784</v>
      </c>
      <c r="V85">
        <v>173</v>
      </c>
      <c r="W85" s="12">
        <f t="shared" si="9"/>
        <v>-124.80499999999822</v>
      </c>
    </row>
    <row r="86" spans="2:23" ht="15" customHeight="1">
      <c r="B86" s="4">
        <v>8.3999999999999808</v>
      </c>
      <c r="C86" s="46">
        <f>IF($B86&lt;='Salinity Calculator'!$G$19,1,IF(B86&gt;'Salinity Calculator'!$G$19+1/'Salinity Calculator'!$H$19,0,(1-'Salinity Calculator'!$H$19*(B86-'Salinity Calculator'!$G$19))))</f>
        <v>0.23200000000000232</v>
      </c>
      <c r="D86" s="4">
        <f>C86*'Salinity Calculator'!$B$8</f>
        <v>34.568000000000346</v>
      </c>
      <c r="E86" s="12">
        <f>D86*'Salinity Calculator'!$B$7</f>
        <v>114.07440000000113</v>
      </c>
      <c r="F86" s="12">
        <f>'Corn Budget'!$B$18</f>
        <v>322.66000000000003</v>
      </c>
      <c r="G86" s="12">
        <f t="shared" si="7"/>
        <v>-208.58559999999889</v>
      </c>
      <c r="H86" s="3"/>
      <c r="I86" s="3"/>
      <c r="J86" s="4">
        <v>8.3999999999999808</v>
      </c>
      <c r="K86" s="46">
        <f>IF($J86&lt;='Salinity Calculator'!$G$20,1,IF(J86&gt;'Salinity Calculator'!$G$20+1/'Salinity Calculator'!$H$20,0,(1-'Salinity Calculator'!$H$20*(J86-'Salinity Calculator'!$G$20))))</f>
        <v>0</v>
      </c>
      <c r="L86">
        <f>K86*'Salinity Calculator'!$C$8</f>
        <v>0</v>
      </c>
      <c r="M86" s="4">
        <f>L86*'Salinity Calculator'!$C$7</f>
        <v>0</v>
      </c>
      <c r="N86">
        <v>148</v>
      </c>
      <c r="O86" s="12">
        <f t="shared" si="8"/>
        <v>-148</v>
      </c>
      <c r="R86" s="4">
        <v>8.3999999999999808</v>
      </c>
      <c r="S86" s="46">
        <f>IF($R86&lt;='Salinity Calculator'!$G$21,1,IF(R86&gt;'Salinity Calculator'!$G$21+1/'Salinity Calculator'!$H$21,0,(1-'Salinity Calculator'!$H$21*(R86-'Salinity Calculator'!$G$21))))</f>
        <v>0.10300000000000442</v>
      </c>
      <c r="T86">
        <f>S86*'Salinity Calculator'!$D$8</f>
        <v>6.0770000000002611</v>
      </c>
      <c r="U86" s="12">
        <f>'Saline-Revenue Data'!S86*'HRSW Budget'!$B$8*'HRSW Budget'!$B$9</f>
        <v>39.397500000001692</v>
      </c>
      <c r="V86">
        <v>173</v>
      </c>
      <c r="W86" s="12">
        <f t="shared" si="9"/>
        <v>-133.60249999999832</v>
      </c>
    </row>
    <row r="87" spans="2:23" ht="15" customHeight="1">
      <c r="B87" s="4">
        <v>8.4999999999999805</v>
      </c>
      <c r="C87" s="46">
        <f>IF($B87&lt;='Salinity Calculator'!$G$19,1,IF(B87&gt;'Salinity Calculator'!$G$19+1/'Salinity Calculator'!$H$19,0,(1-'Salinity Calculator'!$H$19*(B87-'Salinity Calculator'!$G$19))))</f>
        <v>0.22000000000000242</v>
      </c>
      <c r="D87" s="4">
        <f>C87*'Salinity Calculator'!$B$8</f>
        <v>32.780000000000356</v>
      </c>
      <c r="E87" s="12">
        <f>D87*'Salinity Calculator'!$B$7</f>
        <v>108.17400000000117</v>
      </c>
      <c r="F87" s="12">
        <f>'Corn Budget'!$B$18</f>
        <v>322.66000000000003</v>
      </c>
      <c r="G87" s="12">
        <f t="shared" si="7"/>
        <v>-214.48599999999885</v>
      </c>
      <c r="H87" s="3"/>
      <c r="I87" s="3"/>
      <c r="J87" s="4">
        <v>8.4999999999999805</v>
      </c>
      <c r="K87" s="46">
        <f>IF($J87&lt;='Salinity Calculator'!$G$20,1,IF(J87&gt;'Salinity Calculator'!$G$20+1/'Salinity Calculator'!$H$20,0,(1-'Salinity Calculator'!$H$20*(J87-'Salinity Calculator'!$G$20))))</f>
        <v>0</v>
      </c>
      <c r="L87">
        <f>K87*'Salinity Calculator'!$C$8</f>
        <v>0</v>
      </c>
      <c r="M87" s="4">
        <f>L87*'Salinity Calculator'!$C$7</f>
        <v>0</v>
      </c>
      <c r="N87">
        <v>148</v>
      </c>
      <c r="O87" s="12">
        <f t="shared" si="8"/>
        <v>-148</v>
      </c>
      <c r="R87" s="4">
        <v>8.4999999999999805</v>
      </c>
      <c r="S87" s="46">
        <f>IF($R87&lt;='Salinity Calculator'!$G$21,1,IF(R87&gt;'Salinity Calculator'!$G$21+1/'Salinity Calculator'!$H$21,0,(1-'Salinity Calculator'!$H$21*(R87-'Salinity Calculator'!$G$21))))</f>
        <v>8.0000000000004401E-2</v>
      </c>
      <c r="T87">
        <f>S87*'Salinity Calculator'!$D$8</f>
        <v>4.72000000000026</v>
      </c>
      <c r="U87" s="12">
        <f>'Saline-Revenue Data'!S87*'HRSW Budget'!$B$8*'HRSW Budget'!$B$9</f>
        <v>30.600000000001685</v>
      </c>
      <c r="V87">
        <v>173</v>
      </c>
      <c r="W87" s="12">
        <f t="shared" si="9"/>
        <v>-142.39999999999833</v>
      </c>
    </row>
    <row r="88" spans="2:23" ht="15" customHeight="1">
      <c r="B88" s="4">
        <v>8.5999999999999801</v>
      </c>
      <c r="C88" s="46">
        <f>IF($B88&lt;='Salinity Calculator'!$G$19,1,IF(B88&gt;'Salinity Calculator'!$G$19+1/'Salinity Calculator'!$H$19,0,(1-'Salinity Calculator'!$H$19*(B88-'Salinity Calculator'!$G$19))))</f>
        <v>0.20800000000000241</v>
      </c>
      <c r="D88" s="4">
        <f>C88*'Salinity Calculator'!$B$8</f>
        <v>30.99200000000036</v>
      </c>
      <c r="E88" s="12">
        <f>D88*'Salinity Calculator'!$B$7</f>
        <v>102.27360000000118</v>
      </c>
      <c r="F88" s="12">
        <f>'Corn Budget'!$B$18</f>
        <v>322.66000000000003</v>
      </c>
      <c r="G88" s="12">
        <f t="shared" si="7"/>
        <v>-220.38639999999884</v>
      </c>
      <c r="H88" s="3"/>
      <c r="I88" s="3"/>
      <c r="J88" s="4">
        <v>8.5999999999999801</v>
      </c>
      <c r="K88" s="46">
        <f>IF($J88&lt;='Salinity Calculator'!$G$20,1,IF(J88&gt;'Salinity Calculator'!$G$20+1/'Salinity Calculator'!$H$20,0,(1-'Salinity Calculator'!$H$20*(J88-'Salinity Calculator'!$G$20))))</f>
        <v>0</v>
      </c>
      <c r="L88">
        <f>K88*'Salinity Calculator'!$C$8</f>
        <v>0</v>
      </c>
      <c r="M88" s="4">
        <f>L88*'Salinity Calculator'!$C$7</f>
        <v>0</v>
      </c>
      <c r="N88">
        <v>148</v>
      </c>
      <c r="O88" s="12">
        <f t="shared" si="8"/>
        <v>-148</v>
      </c>
      <c r="R88" s="4">
        <v>8.5999999999999801</v>
      </c>
      <c r="S88" s="46">
        <f>IF($R88&lt;='Salinity Calculator'!$G$21,1,IF(R88&gt;'Salinity Calculator'!$G$21+1/'Salinity Calculator'!$H$21,0,(1-'Salinity Calculator'!$H$21*(R88-'Salinity Calculator'!$G$21))))</f>
        <v>5.7000000000004492E-2</v>
      </c>
      <c r="T88">
        <f>S88*'Salinity Calculator'!$D$8</f>
        <v>3.3630000000002651</v>
      </c>
      <c r="U88" s="12">
        <f>'Saline-Revenue Data'!S88*'HRSW Budget'!$B$8*'HRSW Budget'!$B$9</f>
        <v>21.802500000001718</v>
      </c>
      <c r="V88">
        <v>173</v>
      </c>
      <c r="W88" s="12">
        <f t="shared" si="9"/>
        <v>-151.19749999999829</v>
      </c>
    </row>
    <row r="89" spans="2:23" ht="15" customHeight="1">
      <c r="B89" s="4">
        <v>8.6999999999999797</v>
      </c>
      <c r="C89" s="46">
        <f>IF($B89&lt;='Salinity Calculator'!$G$19,1,IF(B89&gt;'Salinity Calculator'!$G$19+1/'Salinity Calculator'!$H$19,0,(1-'Salinity Calculator'!$H$19*(B89-'Salinity Calculator'!$G$19))))</f>
        <v>0.19600000000000251</v>
      </c>
      <c r="D89" s="4">
        <f>C89*'Salinity Calculator'!$B$8</f>
        <v>29.204000000000374</v>
      </c>
      <c r="E89" s="12">
        <f>D89*'Salinity Calculator'!$B$7</f>
        <v>96.373200000001233</v>
      </c>
      <c r="F89" s="12">
        <f>'Corn Budget'!$B$18</f>
        <v>322.66000000000003</v>
      </c>
      <c r="G89" s="12">
        <f t="shared" si="7"/>
        <v>-226.28679999999878</v>
      </c>
      <c r="H89" s="3"/>
      <c r="I89" s="3"/>
      <c r="J89" s="4">
        <v>8.6999999999999797</v>
      </c>
      <c r="K89" s="46">
        <f>IF($J89&lt;='Salinity Calculator'!$G$20,1,IF(J89&gt;'Salinity Calculator'!$G$20+1/'Salinity Calculator'!$H$20,0,(1-'Salinity Calculator'!$H$20*(J89-'Salinity Calculator'!$G$20))))</f>
        <v>0</v>
      </c>
      <c r="L89">
        <f>K89*'Salinity Calculator'!$C$8</f>
        <v>0</v>
      </c>
      <c r="M89" s="4">
        <f>L89*'Salinity Calculator'!$C$7</f>
        <v>0</v>
      </c>
      <c r="N89">
        <v>148</v>
      </c>
      <c r="O89" s="12">
        <f t="shared" si="8"/>
        <v>-148</v>
      </c>
      <c r="R89" s="4">
        <v>8.6999999999999797</v>
      </c>
      <c r="S89" s="46">
        <f>IF($R89&lt;='Salinity Calculator'!$G$21,1,IF(R89&gt;'Salinity Calculator'!$G$21+1/'Salinity Calculator'!$H$21,0,(1-'Salinity Calculator'!$H$21*(R89-'Salinity Calculator'!$G$21))))</f>
        <v>3.4000000000004582E-2</v>
      </c>
      <c r="T89">
        <f>S89*'Salinity Calculator'!$D$8</f>
        <v>2.0060000000002702</v>
      </c>
      <c r="U89" s="12">
        <f>'Saline-Revenue Data'!S89*'HRSW Budget'!$B$8*'HRSW Budget'!$B$9</f>
        <v>13.005000000001754</v>
      </c>
      <c r="V89">
        <v>173</v>
      </c>
      <c r="W89" s="12">
        <f t="shared" si="9"/>
        <v>-159.99499999999824</v>
      </c>
    </row>
    <row r="90" spans="2:23" ht="15" customHeight="1">
      <c r="B90" s="4">
        <v>8.7999999999999794</v>
      </c>
      <c r="C90" s="46">
        <f>IF($B90&lt;='Salinity Calculator'!$G$19,1,IF(B90&gt;'Salinity Calculator'!$G$19+1/'Salinity Calculator'!$H$19,0,(1-'Salinity Calculator'!$H$19*(B90-'Salinity Calculator'!$G$19))))</f>
        <v>0.18400000000000249</v>
      </c>
      <c r="D90" s="4">
        <f>C90*'Salinity Calculator'!$B$8</f>
        <v>27.416000000000373</v>
      </c>
      <c r="E90" s="12">
        <f>D90*'Salinity Calculator'!$B$7</f>
        <v>90.472800000001229</v>
      </c>
      <c r="F90" s="12">
        <f>'Corn Budget'!$B$18</f>
        <v>322.66000000000003</v>
      </c>
      <c r="G90" s="12">
        <f t="shared" si="7"/>
        <v>-232.1871999999988</v>
      </c>
      <c r="H90" s="3"/>
      <c r="I90" s="3"/>
      <c r="J90" s="4">
        <v>8.7999999999999794</v>
      </c>
      <c r="K90" s="46">
        <f>IF($J90&lt;='Salinity Calculator'!$G$20,1,IF(J90&gt;'Salinity Calculator'!$G$20+1/'Salinity Calculator'!$H$20,0,(1-'Salinity Calculator'!$H$20*(J90-'Salinity Calculator'!$G$20))))</f>
        <v>0</v>
      </c>
      <c r="L90">
        <f>K90*'Salinity Calculator'!$C$8</f>
        <v>0</v>
      </c>
      <c r="M90" s="4">
        <f>L90*'Salinity Calculator'!$C$7</f>
        <v>0</v>
      </c>
      <c r="N90">
        <v>148</v>
      </c>
      <c r="O90" s="12">
        <f t="shared" si="8"/>
        <v>-148</v>
      </c>
      <c r="R90" s="4">
        <v>8.7999999999999794</v>
      </c>
      <c r="S90" s="46">
        <f>IF($R90&lt;='Salinity Calculator'!$G$21,1,IF(R90&gt;'Salinity Calculator'!$G$21+1/'Salinity Calculator'!$H$21,0,(1-'Salinity Calculator'!$H$21*(R90-'Salinity Calculator'!$G$21))))</f>
        <v>1.1000000000004673E-2</v>
      </c>
      <c r="T90">
        <f>S90*'Salinity Calculator'!$D$8</f>
        <v>0.64900000000027569</v>
      </c>
      <c r="U90" s="12">
        <f>'Saline-Revenue Data'!S90*'HRSW Budget'!$B$8*'HRSW Budget'!$B$9</f>
        <v>4.2075000000017875</v>
      </c>
      <c r="V90">
        <v>173</v>
      </c>
      <c r="W90" s="12">
        <f t="shared" si="9"/>
        <v>-168.7924999999982</v>
      </c>
    </row>
    <row r="91" spans="2:23" ht="15" customHeight="1">
      <c r="B91" s="4">
        <v>8.8999999999999808</v>
      </c>
      <c r="C91" s="46">
        <f>IF($B91&lt;='Salinity Calculator'!$G$19,1,IF(B91&gt;'Salinity Calculator'!$G$19+1/'Salinity Calculator'!$H$19,0,(1-'Salinity Calculator'!$H$19*(B91-'Salinity Calculator'!$G$19))))</f>
        <v>0.17200000000000237</v>
      </c>
      <c r="D91" s="4">
        <f>C91*'Salinity Calculator'!$B$8</f>
        <v>25.628000000000355</v>
      </c>
      <c r="E91" s="12">
        <f>D91*'Salinity Calculator'!$B$7</f>
        <v>84.572400000001167</v>
      </c>
      <c r="F91" s="12">
        <f>'Corn Budget'!$B$18</f>
        <v>322.66000000000003</v>
      </c>
      <c r="G91" s="12">
        <f t="shared" si="7"/>
        <v>-238.08759999999887</v>
      </c>
      <c r="H91" s="3"/>
      <c r="I91" s="3"/>
      <c r="J91" s="4">
        <v>8.8999999999999808</v>
      </c>
      <c r="K91" s="46">
        <f>IF($J91&lt;='Salinity Calculator'!$G$20,1,IF(J91&gt;'Salinity Calculator'!$G$20+1/'Salinity Calculator'!$H$20,0,(1-'Salinity Calculator'!$H$20*(J91-'Salinity Calculator'!$G$20))))</f>
        <v>0</v>
      </c>
      <c r="L91">
        <f>K91*'Salinity Calculator'!$C$8</f>
        <v>0</v>
      </c>
      <c r="M91" s="4">
        <f>L91*'Salinity Calculator'!$C$7</f>
        <v>0</v>
      </c>
      <c r="N91">
        <v>148</v>
      </c>
      <c r="O91" s="12">
        <f t="shared" si="8"/>
        <v>-148</v>
      </c>
      <c r="R91" s="4">
        <v>8.8999999999999808</v>
      </c>
      <c r="S91" s="46">
        <f>IF($R91&lt;='Salinity Calculator'!$G$21,1,IF(R91&gt;'Salinity Calculator'!$G$21+1/'Salinity Calculator'!$H$21,0,(1-'Salinity Calculator'!$H$21*(R91-'Salinity Calculator'!$G$21))))</f>
        <v>0</v>
      </c>
      <c r="T91">
        <f>S91*'Salinity Calculator'!$D$8</f>
        <v>0</v>
      </c>
      <c r="U91" s="12">
        <f>'Saline-Revenue Data'!S91*'HRSW Budget'!$B$8*'HRSW Budget'!$B$9</f>
        <v>0</v>
      </c>
      <c r="V91">
        <v>173</v>
      </c>
      <c r="W91" s="12">
        <f t="shared" si="9"/>
        <v>-173</v>
      </c>
    </row>
    <row r="92" spans="2:23" ht="15" customHeight="1">
      <c r="B92" s="4">
        <v>8.9999999999999805</v>
      </c>
      <c r="C92" s="46">
        <f>IF($B92&lt;='Salinity Calculator'!$G$19,1,IF(B92&gt;'Salinity Calculator'!$G$19+1/'Salinity Calculator'!$H$19,0,(1-'Salinity Calculator'!$H$19*(B92-'Salinity Calculator'!$G$19))))</f>
        <v>0.16000000000000236</v>
      </c>
      <c r="D92" s="4">
        <f>C92*'Salinity Calculator'!$B$8</f>
        <v>23.840000000000352</v>
      </c>
      <c r="E92" s="12">
        <f>D92*'Salinity Calculator'!$B$7</f>
        <v>78.672000000001162</v>
      </c>
      <c r="F92" s="12">
        <f>'Corn Budget'!$B$18</f>
        <v>322.66000000000003</v>
      </c>
      <c r="G92" s="12">
        <f t="shared" si="7"/>
        <v>-243.98799999999886</v>
      </c>
      <c r="H92" s="3"/>
      <c r="I92" s="3"/>
      <c r="J92" s="4">
        <v>8.9999999999999805</v>
      </c>
      <c r="K92" s="46">
        <f>IF($J92&lt;='Salinity Calculator'!$G$20,1,IF(J92&gt;'Salinity Calculator'!$G$20+1/'Salinity Calculator'!$H$20,0,(1-'Salinity Calculator'!$H$20*(J92-'Salinity Calculator'!$G$20))))</f>
        <v>0</v>
      </c>
      <c r="L92">
        <f>K92*'Salinity Calculator'!$C$8</f>
        <v>0</v>
      </c>
      <c r="M92" s="4">
        <f>L92*'Salinity Calculator'!$C$7</f>
        <v>0</v>
      </c>
      <c r="N92">
        <v>148</v>
      </c>
      <c r="O92" s="12">
        <f t="shared" si="8"/>
        <v>-148</v>
      </c>
      <c r="R92" s="4">
        <v>8.9999999999999805</v>
      </c>
      <c r="S92" s="46">
        <f>IF($R92&lt;='Salinity Calculator'!$G$21,1,IF(R92&gt;'Salinity Calculator'!$G$21+1/'Salinity Calculator'!$H$21,0,(1-'Salinity Calculator'!$H$21*(R92-'Salinity Calculator'!$G$21))))</f>
        <v>0</v>
      </c>
      <c r="T92">
        <f>S92*'Salinity Calculator'!$D$8</f>
        <v>0</v>
      </c>
      <c r="U92" s="12">
        <f>'Saline-Revenue Data'!S92*'HRSW Budget'!$B$8*'HRSW Budget'!$B$9</f>
        <v>0</v>
      </c>
      <c r="V92">
        <v>173</v>
      </c>
      <c r="W92" s="12">
        <f t="shared" si="9"/>
        <v>-173</v>
      </c>
    </row>
    <row r="93" spans="2:23" ht="15" customHeight="1">
      <c r="B93" s="4">
        <v>9.0999999999999801</v>
      </c>
      <c r="C93" s="46">
        <f>IF($B93&lt;='Salinity Calculator'!$G$19,1,IF(B93&gt;'Salinity Calculator'!$G$19+1/'Salinity Calculator'!$H$19,0,(1-'Salinity Calculator'!$H$19*(B93-'Salinity Calculator'!$G$19))))</f>
        <v>0.14800000000000246</v>
      </c>
      <c r="D93" s="4">
        <f>C93*'Salinity Calculator'!$B$8</f>
        <v>22.052000000000366</v>
      </c>
      <c r="E93" s="12">
        <f>D93*'Salinity Calculator'!$B$7</f>
        <v>72.7716000000012</v>
      </c>
      <c r="F93" s="12">
        <f>'Corn Budget'!$B$18</f>
        <v>322.66000000000003</v>
      </c>
      <c r="G93" s="12">
        <f t="shared" si="7"/>
        <v>-249.88839999999882</v>
      </c>
      <c r="H93" s="3"/>
      <c r="I93" s="3"/>
      <c r="J93" s="4">
        <v>9.0999999999999801</v>
      </c>
      <c r="K93" s="46">
        <f>IF($J93&lt;='Salinity Calculator'!$G$20,1,IF(J93&gt;'Salinity Calculator'!$G$20+1/'Salinity Calculator'!$H$20,0,(1-'Salinity Calculator'!$H$20*(J93-'Salinity Calculator'!$G$20))))</f>
        <v>0</v>
      </c>
      <c r="L93">
        <f>K93*'Salinity Calculator'!$C$8</f>
        <v>0</v>
      </c>
      <c r="M93" s="4">
        <f>L93*'Salinity Calculator'!$C$7</f>
        <v>0</v>
      </c>
      <c r="N93">
        <v>148</v>
      </c>
      <c r="O93" s="12">
        <f t="shared" si="8"/>
        <v>-148</v>
      </c>
      <c r="R93" s="4">
        <v>9.0999999999999801</v>
      </c>
      <c r="S93" s="46">
        <f>IF($R93&lt;='Salinity Calculator'!$G$21,1,IF(R93&gt;'Salinity Calculator'!$G$21+1/'Salinity Calculator'!$H$21,0,(1-'Salinity Calculator'!$H$21*(R93-'Salinity Calculator'!$G$21))))</f>
        <v>0</v>
      </c>
      <c r="T93">
        <f>S93*'Salinity Calculator'!$D$8</f>
        <v>0</v>
      </c>
      <c r="U93" s="12">
        <f>'Saline-Revenue Data'!S93*'HRSW Budget'!$B$8*'HRSW Budget'!$B$9</f>
        <v>0</v>
      </c>
      <c r="V93">
        <v>173</v>
      </c>
      <c r="W93" s="12">
        <f t="shared" si="9"/>
        <v>-173</v>
      </c>
    </row>
    <row r="94" spans="2:23" ht="15" customHeight="1">
      <c r="B94" s="4">
        <v>9.1999999999999797</v>
      </c>
      <c r="C94" s="46">
        <f>IF($B94&lt;='Salinity Calculator'!$G$19,1,IF(B94&gt;'Salinity Calculator'!$G$19+1/'Salinity Calculator'!$H$19,0,(1-'Salinity Calculator'!$H$19*(B94-'Salinity Calculator'!$G$19))))</f>
        <v>0.13600000000000245</v>
      </c>
      <c r="D94" s="4">
        <f>C94*'Salinity Calculator'!$B$8</f>
        <v>20.264000000000365</v>
      </c>
      <c r="E94" s="12">
        <f>D94*'Salinity Calculator'!$B$7</f>
        <v>66.871200000001195</v>
      </c>
      <c r="F94" s="12">
        <f>'Corn Budget'!$B$18</f>
        <v>322.66000000000003</v>
      </c>
      <c r="G94" s="12">
        <f t="shared" si="7"/>
        <v>-255.78879999999884</v>
      </c>
      <c r="H94" s="3"/>
      <c r="I94" s="3"/>
      <c r="J94" s="4">
        <v>9.1999999999999797</v>
      </c>
      <c r="K94" s="46">
        <f>IF($J94&lt;='Salinity Calculator'!$G$20,1,IF(J94&gt;'Salinity Calculator'!$G$20+1/'Salinity Calculator'!$H$20,0,(1-'Salinity Calculator'!$H$20*(J94-'Salinity Calculator'!$G$20))))</f>
        <v>0</v>
      </c>
      <c r="L94">
        <f>K94*'Salinity Calculator'!$C$8</f>
        <v>0</v>
      </c>
      <c r="M94" s="4">
        <f>L94*'Salinity Calculator'!$C$7</f>
        <v>0</v>
      </c>
      <c r="N94">
        <v>148</v>
      </c>
      <c r="O94" s="12">
        <f t="shared" si="8"/>
        <v>-148</v>
      </c>
      <c r="R94" s="4">
        <v>9.1999999999999797</v>
      </c>
      <c r="S94" s="46">
        <f>IF($R94&lt;='Salinity Calculator'!$G$21,1,IF(R94&gt;'Salinity Calculator'!$G$21+1/'Salinity Calculator'!$H$21,0,(1-'Salinity Calculator'!$H$21*(R94-'Salinity Calculator'!$G$21))))</f>
        <v>0</v>
      </c>
      <c r="T94">
        <f>S94*'Salinity Calculator'!$D$8</f>
        <v>0</v>
      </c>
      <c r="U94" s="12">
        <f>'Saline-Revenue Data'!S94*'HRSW Budget'!$B$8*'HRSW Budget'!$B$9</f>
        <v>0</v>
      </c>
      <c r="V94">
        <v>173</v>
      </c>
      <c r="W94" s="12">
        <f t="shared" si="9"/>
        <v>-173</v>
      </c>
    </row>
    <row r="95" spans="2:23" ht="15" customHeight="1">
      <c r="B95" s="4">
        <v>9.2999999999999705</v>
      </c>
      <c r="C95" s="46">
        <f>IF($B95&lt;='Salinity Calculator'!$G$19,1,IF(B95&gt;'Salinity Calculator'!$G$19+1/'Salinity Calculator'!$H$19,0,(1-'Salinity Calculator'!$H$19*(B95-'Salinity Calculator'!$G$19))))</f>
        <v>0.12400000000000355</v>
      </c>
      <c r="D95" s="4">
        <f>C95*'Salinity Calculator'!$B$8</f>
        <v>18.476000000000528</v>
      </c>
      <c r="E95" s="12">
        <f>D95*'Salinity Calculator'!$B$7</f>
        <v>60.970800000001738</v>
      </c>
      <c r="F95" s="12">
        <f>'Corn Budget'!$B$18</f>
        <v>322.66000000000003</v>
      </c>
      <c r="G95" s="12">
        <f t="shared" si="7"/>
        <v>-261.68919999999827</v>
      </c>
      <c r="H95" s="3"/>
      <c r="I95" s="3"/>
      <c r="J95" s="4">
        <v>9.2999999999999705</v>
      </c>
      <c r="K95" s="46">
        <f>IF($J95&lt;='Salinity Calculator'!$G$20,1,IF(J95&gt;'Salinity Calculator'!$G$20+1/'Salinity Calculator'!$H$20,0,(1-'Salinity Calculator'!$H$20*(J95-'Salinity Calculator'!$G$20))))</f>
        <v>0</v>
      </c>
      <c r="L95">
        <f>K95*'Salinity Calculator'!$C$8</f>
        <v>0</v>
      </c>
      <c r="M95" s="4">
        <f>L95*'Salinity Calculator'!$C$7</f>
        <v>0</v>
      </c>
      <c r="N95">
        <v>148</v>
      </c>
      <c r="O95" s="12">
        <f t="shared" si="8"/>
        <v>-148</v>
      </c>
      <c r="R95" s="4">
        <v>9.2999999999999705</v>
      </c>
      <c r="S95" s="46">
        <f>IF($R95&lt;='Salinity Calculator'!$G$21,1,IF(R95&gt;'Salinity Calculator'!$G$21+1/'Salinity Calculator'!$H$21,0,(1-'Salinity Calculator'!$H$21*(R95-'Salinity Calculator'!$G$21))))</f>
        <v>0</v>
      </c>
      <c r="T95">
        <f>S95*'Salinity Calculator'!$D$8</f>
        <v>0</v>
      </c>
      <c r="U95" s="12">
        <f>'Saline-Revenue Data'!S95*'HRSW Budget'!$B$8*'HRSW Budget'!$B$9</f>
        <v>0</v>
      </c>
      <c r="V95">
        <v>173</v>
      </c>
      <c r="W95" s="12">
        <f t="shared" si="9"/>
        <v>-173</v>
      </c>
    </row>
    <row r="96" spans="2:23" ht="15" customHeight="1">
      <c r="B96" s="4">
        <v>9.3999999999999702</v>
      </c>
      <c r="C96" s="46">
        <f>IF($B96&lt;='Salinity Calculator'!$G$19,1,IF(B96&gt;'Salinity Calculator'!$G$19+1/'Salinity Calculator'!$H$19,0,(1-'Salinity Calculator'!$H$19*(B96-'Salinity Calculator'!$G$19))))</f>
        <v>0.11200000000000365</v>
      </c>
      <c r="D96" s="4">
        <f>C96*'Salinity Calculator'!$B$8</f>
        <v>16.688000000000542</v>
      </c>
      <c r="E96" s="12">
        <f>D96*'Salinity Calculator'!$B$7</f>
        <v>55.07040000000179</v>
      </c>
      <c r="F96" s="12">
        <f>'Corn Budget'!$B$18</f>
        <v>322.66000000000003</v>
      </c>
      <c r="G96" s="12">
        <f t="shared" si="7"/>
        <v>-267.58959999999826</v>
      </c>
      <c r="H96" s="3"/>
      <c r="I96" s="3"/>
      <c r="J96" s="4">
        <v>9.3999999999999702</v>
      </c>
      <c r="K96" s="46">
        <f>IF($J96&lt;='Salinity Calculator'!$G$20,1,IF(J96&gt;'Salinity Calculator'!$G$20+1/'Salinity Calculator'!$H$20,0,(1-'Salinity Calculator'!$H$20*(J96-'Salinity Calculator'!$G$20))))</f>
        <v>0</v>
      </c>
      <c r="L96">
        <f>K96*'Salinity Calculator'!$C$8</f>
        <v>0</v>
      </c>
      <c r="M96" s="4">
        <f>L96*'Salinity Calculator'!$C$7</f>
        <v>0</v>
      </c>
      <c r="N96">
        <v>148</v>
      </c>
      <c r="O96" s="12">
        <f t="shared" si="8"/>
        <v>-148</v>
      </c>
      <c r="R96" s="4">
        <v>9.3999999999999702</v>
      </c>
      <c r="S96" s="46">
        <f>IF($R96&lt;='Salinity Calculator'!$G$21,1,IF(R96&gt;'Salinity Calculator'!$G$21+1/'Salinity Calculator'!$H$21,0,(1-'Salinity Calculator'!$H$21*(R96-'Salinity Calculator'!$G$21))))</f>
        <v>0</v>
      </c>
      <c r="T96">
        <f>S96*'Salinity Calculator'!$D$8</f>
        <v>0</v>
      </c>
      <c r="U96" s="12">
        <f>'Saline-Revenue Data'!S96*'HRSW Budget'!$B$8*'HRSW Budget'!$B$9</f>
        <v>0</v>
      </c>
      <c r="V96">
        <v>173</v>
      </c>
      <c r="W96" s="12">
        <f t="shared" si="9"/>
        <v>-173</v>
      </c>
    </row>
    <row r="97" spans="2:23" ht="15" customHeight="1">
      <c r="B97" s="4">
        <v>9.4999999999999698</v>
      </c>
      <c r="C97" s="46">
        <f>IF($B97&lt;='Salinity Calculator'!$G$19,1,IF(B97&gt;'Salinity Calculator'!$G$19+1/'Salinity Calculator'!$H$19,0,(1-'Salinity Calculator'!$H$19*(B97-'Salinity Calculator'!$G$19))))</f>
        <v>0.10000000000000364</v>
      </c>
      <c r="D97" s="4">
        <f>C97*'Salinity Calculator'!$B$8</f>
        <v>14.900000000000542</v>
      </c>
      <c r="E97" s="12">
        <f>D97*'Salinity Calculator'!$B$7</f>
        <v>49.170000000001785</v>
      </c>
      <c r="F97" s="12">
        <f>'Corn Budget'!$B$18</f>
        <v>322.66000000000003</v>
      </c>
      <c r="G97" s="12">
        <f t="shared" si="7"/>
        <v>-273.48999999999825</v>
      </c>
      <c r="H97" s="3"/>
      <c r="I97" s="3"/>
      <c r="J97" s="4">
        <v>9.4999999999999698</v>
      </c>
      <c r="K97" s="46">
        <f>IF($J97&lt;='Salinity Calculator'!$G$20,1,IF(J97&gt;'Salinity Calculator'!$G$20+1/'Salinity Calculator'!$H$20,0,(1-'Salinity Calculator'!$H$20*(J97-'Salinity Calculator'!$G$20))))</f>
        <v>0</v>
      </c>
      <c r="L97">
        <f>K97*'Salinity Calculator'!$C$8</f>
        <v>0</v>
      </c>
      <c r="M97" s="4">
        <f>L97*'Salinity Calculator'!$C$7</f>
        <v>0</v>
      </c>
      <c r="N97">
        <v>148</v>
      </c>
      <c r="O97" s="12">
        <f t="shared" si="8"/>
        <v>-148</v>
      </c>
      <c r="R97" s="4">
        <v>9.4999999999999698</v>
      </c>
      <c r="S97" s="46">
        <f>IF($R97&lt;='Salinity Calculator'!$G$21,1,IF(R97&gt;'Salinity Calculator'!$G$21+1/'Salinity Calculator'!$H$21,0,(1-'Salinity Calculator'!$H$21*(R97-'Salinity Calculator'!$G$21))))</f>
        <v>0</v>
      </c>
      <c r="T97">
        <f>S97*'Salinity Calculator'!$D$8</f>
        <v>0</v>
      </c>
      <c r="U97" s="12">
        <f>'Saline-Revenue Data'!S97*'HRSW Budget'!$B$8*'HRSW Budget'!$B$9</f>
        <v>0</v>
      </c>
      <c r="V97">
        <v>173</v>
      </c>
      <c r="W97" s="12">
        <f t="shared" si="9"/>
        <v>-173</v>
      </c>
    </row>
    <row r="98" spans="2:23" ht="15" customHeight="1">
      <c r="B98" s="4">
        <v>9.5999999999999694</v>
      </c>
      <c r="C98" s="46">
        <f>IF($B98&lt;='Salinity Calculator'!$G$19,1,IF(B98&gt;'Salinity Calculator'!$G$19+1/'Salinity Calculator'!$H$19,0,(1-'Salinity Calculator'!$H$19*(B98-'Salinity Calculator'!$G$19))))</f>
        <v>8.8000000000003742E-2</v>
      </c>
      <c r="D98" s="4">
        <f>C98*'Salinity Calculator'!$B$8</f>
        <v>13.112000000000558</v>
      </c>
      <c r="E98" s="12">
        <f>D98*'Salinity Calculator'!$B$7</f>
        <v>43.269600000001837</v>
      </c>
      <c r="F98" s="12">
        <f>'Corn Budget'!$B$18</f>
        <v>322.66000000000003</v>
      </c>
      <c r="G98" s="12">
        <f t="shared" si="7"/>
        <v>-279.39039999999818</v>
      </c>
      <c r="H98" s="3"/>
      <c r="I98" s="3"/>
      <c r="J98" s="4">
        <v>9.5999999999999694</v>
      </c>
      <c r="K98" s="46">
        <f>IF($J98&lt;='Salinity Calculator'!$G$20,1,IF(J98&gt;'Salinity Calculator'!$G$20+1/'Salinity Calculator'!$H$20,0,(1-'Salinity Calculator'!$H$20*(J98-'Salinity Calculator'!$G$20))))</f>
        <v>0</v>
      </c>
      <c r="L98">
        <f>K98*'Salinity Calculator'!$C$8</f>
        <v>0</v>
      </c>
      <c r="M98" s="4">
        <f>L98*'Salinity Calculator'!$C$7</f>
        <v>0</v>
      </c>
      <c r="N98">
        <v>148</v>
      </c>
      <c r="O98" s="12">
        <f t="shared" si="8"/>
        <v>-148</v>
      </c>
      <c r="R98" s="4">
        <v>9.5999999999999694</v>
      </c>
      <c r="S98" s="46">
        <f>IF($R98&lt;='Salinity Calculator'!$G$21,1,IF(R98&gt;'Salinity Calculator'!$G$21+1/'Salinity Calculator'!$H$21,0,(1-'Salinity Calculator'!$H$21*(R98-'Salinity Calculator'!$G$21))))</f>
        <v>0</v>
      </c>
      <c r="T98">
        <f>S98*'Salinity Calculator'!$D$8</f>
        <v>0</v>
      </c>
      <c r="U98" s="12">
        <f>'Saline-Revenue Data'!S98*'HRSW Budget'!$B$8*'HRSW Budget'!$B$9</f>
        <v>0</v>
      </c>
      <c r="V98">
        <v>173</v>
      </c>
      <c r="W98" s="12">
        <f t="shared" si="9"/>
        <v>-173</v>
      </c>
    </row>
    <row r="99" spans="2:23" ht="15" customHeight="1">
      <c r="B99" s="4">
        <v>9.6999999999999709</v>
      </c>
      <c r="C99" s="46">
        <f>IF($B99&lt;='Salinity Calculator'!$G$19,1,IF(B99&gt;'Salinity Calculator'!$G$19+1/'Salinity Calculator'!$H$19,0,(1-'Salinity Calculator'!$H$19*(B99-'Salinity Calculator'!$G$19))))</f>
        <v>7.6000000000003509E-2</v>
      </c>
      <c r="D99" s="4">
        <f>C99*'Salinity Calculator'!$B$8</f>
        <v>11.324000000000522</v>
      </c>
      <c r="E99" s="12">
        <f>D99*'Salinity Calculator'!$B$7</f>
        <v>37.369200000001719</v>
      </c>
      <c r="F99" s="12">
        <f>'Corn Budget'!$B$18</f>
        <v>322.66000000000003</v>
      </c>
      <c r="G99" s="12">
        <f t="shared" si="7"/>
        <v>-285.29079999999828</v>
      </c>
      <c r="H99" s="3"/>
      <c r="I99" s="3"/>
      <c r="J99" s="4">
        <v>9.6999999999999709</v>
      </c>
      <c r="K99" s="46">
        <f>IF($J99&lt;='Salinity Calculator'!$G$20,1,IF(J99&gt;'Salinity Calculator'!$G$20+1/'Salinity Calculator'!$H$20,0,(1-'Salinity Calculator'!$H$20*(J99-'Salinity Calculator'!$G$20))))</f>
        <v>0</v>
      </c>
      <c r="L99">
        <f>K99*'Salinity Calculator'!$C$8</f>
        <v>0</v>
      </c>
      <c r="M99" s="4">
        <f>L99*'Salinity Calculator'!$C$7</f>
        <v>0</v>
      </c>
      <c r="N99">
        <v>148</v>
      </c>
      <c r="O99" s="12">
        <f t="shared" si="8"/>
        <v>-148</v>
      </c>
      <c r="R99" s="4">
        <v>9.6999999999999709</v>
      </c>
      <c r="S99" s="46">
        <f>IF($R99&lt;='Salinity Calculator'!$G$21,1,IF(R99&gt;'Salinity Calculator'!$G$21+1/'Salinity Calculator'!$H$21,0,(1-'Salinity Calculator'!$H$21*(R99-'Salinity Calculator'!$G$21))))</f>
        <v>0</v>
      </c>
      <c r="T99">
        <f>S99*'Salinity Calculator'!$D$8</f>
        <v>0</v>
      </c>
      <c r="U99" s="12">
        <f>'Saline-Revenue Data'!S99*'HRSW Budget'!$B$8*'HRSW Budget'!$B$9</f>
        <v>0</v>
      </c>
      <c r="V99">
        <v>173</v>
      </c>
      <c r="W99" s="12">
        <f t="shared" si="9"/>
        <v>-173</v>
      </c>
    </row>
    <row r="100" spans="2:23" ht="15" customHeight="1">
      <c r="B100" s="4">
        <v>9.7999999999999705</v>
      </c>
      <c r="C100" s="46">
        <f>IF($B100&lt;='Salinity Calculator'!$G$19,1,IF(B100&gt;'Salinity Calculator'!$G$19+1/'Salinity Calculator'!$H$19,0,(1-'Salinity Calculator'!$H$19*(B100-'Salinity Calculator'!$G$19))))</f>
        <v>6.400000000000361E-2</v>
      </c>
      <c r="D100" s="4">
        <f>C100*'Salinity Calculator'!$B$8</f>
        <v>9.5360000000005378</v>
      </c>
      <c r="E100" s="12">
        <f>D100*'Salinity Calculator'!$B$7</f>
        <v>31.468800000001774</v>
      </c>
      <c r="F100" s="12">
        <f>'Corn Budget'!$B$18</f>
        <v>322.66000000000003</v>
      </c>
      <c r="G100" s="12">
        <f t="shared" si="7"/>
        <v>-291.19119999999828</v>
      </c>
      <c r="H100" s="3"/>
      <c r="I100" s="3"/>
      <c r="J100" s="4">
        <v>9.7999999999999705</v>
      </c>
      <c r="K100" s="46">
        <f>IF($J100&lt;='Salinity Calculator'!$G$20,1,IF(J100&gt;'Salinity Calculator'!$G$20+1/'Salinity Calculator'!$H$20,0,(1-'Salinity Calculator'!$H$20*(J100-'Salinity Calculator'!$G$20))))</f>
        <v>0</v>
      </c>
      <c r="L100">
        <f>K100*'Salinity Calculator'!$C$8</f>
        <v>0</v>
      </c>
      <c r="M100" s="4">
        <f>L100*'Salinity Calculator'!$C$7</f>
        <v>0</v>
      </c>
      <c r="N100">
        <v>148</v>
      </c>
      <c r="O100" s="12">
        <f t="shared" si="8"/>
        <v>-148</v>
      </c>
      <c r="R100" s="4">
        <v>9.7999999999999705</v>
      </c>
      <c r="S100" s="46">
        <f>IF($R100&lt;='Salinity Calculator'!$G$21,1,IF(R100&gt;'Salinity Calculator'!$G$21+1/'Salinity Calculator'!$H$21,0,(1-'Salinity Calculator'!$H$21*(R100-'Salinity Calculator'!$G$21))))</f>
        <v>0</v>
      </c>
      <c r="T100">
        <f>S100*'Salinity Calculator'!$D$8</f>
        <v>0</v>
      </c>
      <c r="U100" s="12">
        <f>'Saline-Revenue Data'!S100*'HRSW Budget'!$B$8*'HRSW Budget'!$B$9</f>
        <v>0</v>
      </c>
      <c r="V100">
        <v>173</v>
      </c>
      <c r="W100" s="12">
        <f t="shared" si="9"/>
        <v>-173</v>
      </c>
    </row>
    <row r="101" spans="2:23" ht="15" customHeight="1">
      <c r="B101" s="4">
        <v>9.8999999999999702</v>
      </c>
      <c r="C101" s="46">
        <f>IF($B101&lt;='Salinity Calculator'!$G$19,1,IF(B101&gt;'Salinity Calculator'!$G$19+1/'Salinity Calculator'!$H$19,0,(1-'Salinity Calculator'!$H$19*(B101-'Salinity Calculator'!$G$19))))</f>
        <v>5.2000000000003599E-2</v>
      </c>
      <c r="D101" s="4">
        <f>C101*'Salinity Calculator'!$B$8</f>
        <v>7.7480000000005358</v>
      </c>
      <c r="E101" s="12">
        <f>D101*'Salinity Calculator'!$B$7</f>
        <v>25.568400000001766</v>
      </c>
      <c r="F101" s="12">
        <f>'Corn Budget'!$B$18</f>
        <v>322.66000000000003</v>
      </c>
      <c r="G101" s="12">
        <f t="shared" si="7"/>
        <v>-297.09159999999827</v>
      </c>
      <c r="H101" s="3"/>
      <c r="I101" s="3"/>
      <c r="J101" s="4">
        <v>9.8999999999999702</v>
      </c>
      <c r="K101" s="46">
        <f>IF($J101&lt;='Salinity Calculator'!$G$20,1,IF(J101&gt;'Salinity Calculator'!$G$20+1/'Salinity Calculator'!$H$20,0,(1-'Salinity Calculator'!$H$20*(J101-'Salinity Calculator'!$G$20))))</f>
        <v>0</v>
      </c>
      <c r="L101">
        <f>K101*'Salinity Calculator'!$C$8</f>
        <v>0</v>
      </c>
      <c r="M101" s="4">
        <f>L101*'Salinity Calculator'!$C$7</f>
        <v>0</v>
      </c>
      <c r="N101">
        <v>148</v>
      </c>
      <c r="O101" s="12">
        <f t="shared" si="8"/>
        <v>-148</v>
      </c>
      <c r="R101" s="4">
        <v>9.8999999999999702</v>
      </c>
      <c r="S101" s="46">
        <f>IF($R101&lt;='Salinity Calculator'!$G$21,1,IF(R101&gt;'Salinity Calculator'!$G$21+1/'Salinity Calculator'!$H$21,0,(1-'Salinity Calculator'!$H$21*(R101-'Salinity Calculator'!$G$21))))</f>
        <v>0</v>
      </c>
      <c r="T101">
        <f>S101*'Salinity Calculator'!$D$8</f>
        <v>0</v>
      </c>
      <c r="U101" s="12">
        <f>'Saline-Revenue Data'!S101*'HRSW Budget'!$B$8*'HRSW Budget'!$B$9</f>
        <v>0</v>
      </c>
      <c r="V101">
        <v>173</v>
      </c>
      <c r="W101" s="12">
        <f t="shared" si="9"/>
        <v>-173</v>
      </c>
    </row>
    <row r="102" spans="2:23" ht="15" customHeight="1">
      <c r="B102" s="4">
        <v>9.9999999999999698</v>
      </c>
      <c r="C102" s="46">
        <f>IF($B102&lt;='Salinity Calculator'!$G$19,1,IF(B102&gt;'Salinity Calculator'!$G$19+1/'Salinity Calculator'!$H$19,0,(1-'Salinity Calculator'!$H$19*(B102-'Salinity Calculator'!$G$19))))</f>
        <v>4.0000000000003699E-2</v>
      </c>
      <c r="D102" s="4">
        <f>C102*'Salinity Calculator'!$B$8</f>
        <v>5.9600000000005515</v>
      </c>
      <c r="E102" s="12">
        <f>D102*'Salinity Calculator'!$B$7</f>
        <v>19.668000000001818</v>
      </c>
      <c r="F102" s="12">
        <f>'Corn Budget'!$B$18</f>
        <v>322.66000000000003</v>
      </c>
      <c r="G102" s="12">
        <f t="shared" si="7"/>
        <v>-302.9919999999982</v>
      </c>
      <c r="H102" s="3"/>
      <c r="I102" s="3"/>
      <c r="J102" s="4">
        <v>9.9999999999999698</v>
      </c>
      <c r="K102" s="46">
        <f>IF($J102&lt;='Salinity Calculator'!$G$20,1,IF(J102&gt;'Salinity Calculator'!$G$20+1/'Salinity Calculator'!$H$20,0,(1-'Salinity Calculator'!$H$20*(J102-'Salinity Calculator'!$G$20))))</f>
        <v>0</v>
      </c>
      <c r="L102">
        <f>K102*'Salinity Calculator'!$C$8</f>
        <v>0</v>
      </c>
      <c r="M102" s="4">
        <f>L102*'Salinity Calculator'!$C$7</f>
        <v>0</v>
      </c>
      <c r="N102">
        <v>148</v>
      </c>
      <c r="O102" s="12">
        <f t="shared" si="8"/>
        <v>-148</v>
      </c>
      <c r="R102" s="4">
        <v>9.9999999999999698</v>
      </c>
      <c r="S102" s="46">
        <f>IF($R102&lt;='Salinity Calculator'!$G$21,1,IF(R102&gt;'Salinity Calculator'!$G$21+1/'Salinity Calculator'!$H$21,0,(1-'Salinity Calculator'!$H$21*(R102-'Salinity Calculator'!$G$21))))</f>
        <v>0</v>
      </c>
      <c r="T102">
        <f>S102*'Salinity Calculator'!$D$8</f>
        <v>0</v>
      </c>
      <c r="U102" s="12">
        <f>'Saline-Revenue Data'!S102*'HRSW Budget'!$B$8*'HRSW Budget'!$B$9</f>
        <v>0</v>
      </c>
      <c r="V102">
        <v>173</v>
      </c>
      <c r="W102" s="12">
        <f t="shared" si="9"/>
        <v>-173</v>
      </c>
    </row>
    <row r="103" spans="2:23" ht="15" customHeight="1">
      <c r="B103" s="4">
        <v>10.1</v>
      </c>
      <c r="C103" s="46">
        <f>IF($B103&lt;='Salinity Calculator'!$G$19,1,IF(B103&gt;'Salinity Calculator'!$G$19+1/'Salinity Calculator'!$H$19,0,(1-'Salinity Calculator'!$H$19*(B103-'Salinity Calculator'!$G$19))))</f>
        <v>2.8000000000000025E-2</v>
      </c>
      <c r="D103" s="4">
        <f>C103*'Salinity Calculator'!$B$8</f>
        <v>4.1720000000000041</v>
      </c>
      <c r="E103" s="12">
        <f>D103*'Salinity Calculator'!$B$7</f>
        <v>13.767600000000012</v>
      </c>
      <c r="F103" s="12">
        <f>'Corn Budget'!$B$18</f>
        <v>322.66000000000003</v>
      </c>
      <c r="G103" s="12">
        <f t="shared" si="7"/>
        <v>-308.89240000000001</v>
      </c>
      <c r="H103" s="3"/>
      <c r="I103" s="3"/>
      <c r="J103" s="4">
        <v>10.1</v>
      </c>
      <c r="K103" s="46">
        <f>IF($J103&lt;='Salinity Calculator'!$G$20,1,IF(J103&gt;'Salinity Calculator'!$G$20+1/'Salinity Calculator'!$H$20,0,(1-'Salinity Calculator'!$H$20*(J103-'Salinity Calculator'!$G$20))))</f>
        <v>0</v>
      </c>
      <c r="L103">
        <f>K103*'Salinity Calculator'!$C$8</f>
        <v>0</v>
      </c>
      <c r="M103" s="4">
        <f>L103*'Salinity Calculator'!$C$7</f>
        <v>0</v>
      </c>
      <c r="N103">
        <v>148</v>
      </c>
      <c r="O103" s="12">
        <f t="shared" si="8"/>
        <v>-148</v>
      </c>
      <c r="R103" s="4">
        <v>10.1</v>
      </c>
      <c r="S103" s="46">
        <f>IF($R103&lt;='Salinity Calculator'!$G$21,1,IF(R103&gt;'Salinity Calculator'!$G$21+1/'Salinity Calculator'!$H$21,0,(1-'Salinity Calculator'!$H$21*(R103-'Salinity Calculator'!$G$21))))</f>
        <v>0</v>
      </c>
      <c r="T103">
        <f>S103*'Salinity Calculator'!$D$8</f>
        <v>0</v>
      </c>
      <c r="U103" s="12">
        <f>'Saline-Revenue Data'!S103*'HRSW Budget'!$B$8*'HRSW Budget'!$B$9</f>
        <v>0</v>
      </c>
      <c r="V103">
        <v>173</v>
      </c>
      <c r="W103" s="12">
        <f t="shared" si="9"/>
        <v>-173</v>
      </c>
    </row>
    <row r="104" spans="2:23" ht="15" customHeight="1">
      <c r="B104" s="4">
        <v>10.199999999999999</v>
      </c>
      <c r="C104" s="46">
        <f>IF($B104&lt;='Salinity Calculator'!$G$19,1,IF(B104&gt;'Salinity Calculator'!$G$19+1/'Salinity Calculator'!$H$19,0,(1-'Salinity Calculator'!$H$19*(B104-'Salinity Calculator'!$G$19))))</f>
        <v>1.6000000000000125E-2</v>
      </c>
      <c r="D104" s="4">
        <f>C104*'Salinity Calculator'!$B$8</f>
        <v>2.3840000000000185</v>
      </c>
      <c r="E104" s="12">
        <f>D104*'Salinity Calculator'!$B$7</f>
        <v>7.8672000000000608</v>
      </c>
      <c r="F104" s="12">
        <f>'Corn Budget'!$B$18</f>
        <v>322.66000000000003</v>
      </c>
      <c r="G104" s="12">
        <f t="shared" si="7"/>
        <v>-314.79279999999994</v>
      </c>
      <c r="H104" s="3"/>
      <c r="I104" s="3"/>
      <c r="J104" s="4">
        <v>10.199999999999999</v>
      </c>
      <c r="K104" s="46">
        <f>IF($J104&lt;='Salinity Calculator'!$G$20,1,IF(J104&gt;'Salinity Calculator'!$G$20+1/'Salinity Calculator'!$H$20,0,(1-'Salinity Calculator'!$H$20*(J104-'Salinity Calculator'!$G$20))))</f>
        <v>0</v>
      </c>
      <c r="L104">
        <f>K104*'Salinity Calculator'!$C$8</f>
        <v>0</v>
      </c>
      <c r="M104" s="4">
        <f>L104*'Salinity Calculator'!$C$7</f>
        <v>0</v>
      </c>
      <c r="N104">
        <v>148</v>
      </c>
      <c r="O104" s="12">
        <f t="shared" si="8"/>
        <v>-148</v>
      </c>
      <c r="R104" s="4">
        <v>10.199999999999999</v>
      </c>
      <c r="S104" s="46">
        <f>IF($R104&lt;='Salinity Calculator'!$G$21,1,IF(R104&gt;'Salinity Calculator'!$G$21+1/'Salinity Calculator'!$H$21,0,(1-'Salinity Calculator'!$H$21*(R104-'Salinity Calculator'!$G$21))))</f>
        <v>0</v>
      </c>
      <c r="T104">
        <f>S104*'Salinity Calculator'!$D$8</f>
        <v>0</v>
      </c>
      <c r="U104" s="12">
        <f>'Saline-Revenue Data'!S104*'HRSW Budget'!$B$8*'HRSW Budget'!$B$9</f>
        <v>0</v>
      </c>
      <c r="V104">
        <v>173</v>
      </c>
      <c r="W104" s="12">
        <f t="shared" si="9"/>
        <v>-173</v>
      </c>
    </row>
    <row r="105" spans="2:23" ht="15" customHeight="1">
      <c r="B105" s="4">
        <v>10.3</v>
      </c>
      <c r="C105" s="46">
        <f>IF($B105&lt;='Salinity Calculator'!$G$19,1,IF(B105&gt;'Salinity Calculator'!$G$19+1/'Salinity Calculator'!$H$19,0,(1-'Salinity Calculator'!$H$19*(B105-'Salinity Calculator'!$G$19))))</f>
        <v>4.0000000000000036E-3</v>
      </c>
      <c r="D105" s="4">
        <f>C105*'Salinity Calculator'!$B$8</f>
        <v>0.59600000000000053</v>
      </c>
      <c r="E105" s="12">
        <f>D105*'Salinity Calculator'!$B$7</f>
        <v>1.9668000000000017</v>
      </c>
      <c r="F105" s="12">
        <f>'Corn Budget'!$B$18</f>
        <v>322.66000000000003</v>
      </c>
      <c r="G105" s="12">
        <f t="shared" si="7"/>
        <v>-320.69320000000005</v>
      </c>
      <c r="H105" s="3"/>
      <c r="I105" s="3"/>
      <c r="J105" s="4">
        <v>10.3</v>
      </c>
      <c r="K105" s="46">
        <f>IF($J105&lt;='Salinity Calculator'!$G$20,1,IF(J105&gt;'Salinity Calculator'!$G$20+1/'Salinity Calculator'!$H$20,0,(1-'Salinity Calculator'!$H$20*(J105-'Salinity Calculator'!$G$20))))</f>
        <v>0</v>
      </c>
      <c r="L105">
        <f>K105*'Salinity Calculator'!$C$8</f>
        <v>0</v>
      </c>
      <c r="M105" s="4">
        <f>L105*'Salinity Calculator'!$C$7</f>
        <v>0</v>
      </c>
      <c r="N105">
        <v>148</v>
      </c>
      <c r="O105" s="12">
        <f t="shared" si="8"/>
        <v>-148</v>
      </c>
      <c r="R105" s="4">
        <v>10.3</v>
      </c>
      <c r="S105" s="46">
        <f>IF($R105&lt;='Salinity Calculator'!$G$21,1,IF(R105&gt;'Salinity Calculator'!$G$21+1/'Salinity Calculator'!$H$21,0,(1-'Salinity Calculator'!$H$21*(R105-'Salinity Calculator'!$G$21))))</f>
        <v>0</v>
      </c>
      <c r="T105">
        <f>S105*'Salinity Calculator'!$D$8</f>
        <v>0</v>
      </c>
      <c r="U105" s="12">
        <f>'Saline-Revenue Data'!S105*'HRSW Budget'!$B$8*'HRSW Budget'!$B$9</f>
        <v>0</v>
      </c>
      <c r="V105">
        <v>173</v>
      </c>
      <c r="W105" s="12">
        <f t="shared" si="9"/>
        <v>-173</v>
      </c>
    </row>
    <row r="106" spans="2:23" ht="15" customHeight="1">
      <c r="B106" s="4">
        <v>10.4</v>
      </c>
      <c r="C106" s="46">
        <f>IF($B106&lt;='Salinity Calculator'!$G$19,1,IF(B106&gt;'Salinity Calculator'!$G$19+1/'Salinity Calculator'!$H$19,0,(1-'Salinity Calculator'!$H$19*(B106-'Salinity Calculator'!$G$19))))</f>
        <v>0</v>
      </c>
      <c r="D106" s="4">
        <f>C106*'Salinity Calculator'!$B$8</f>
        <v>0</v>
      </c>
      <c r="E106" s="12">
        <f>D106*'Salinity Calculator'!$B$7</f>
        <v>0</v>
      </c>
      <c r="F106" s="12">
        <f>'Corn Budget'!$B$18</f>
        <v>322.66000000000003</v>
      </c>
      <c r="G106" s="12">
        <f t="shared" si="7"/>
        <v>-322.66000000000003</v>
      </c>
      <c r="H106" s="3"/>
      <c r="I106" s="3"/>
      <c r="J106" s="4">
        <v>10.4</v>
      </c>
      <c r="K106" s="46">
        <f>IF($J106&lt;='Salinity Calculator'!$G$20,1,IF(J106&gt;'Salinity Calculator'!$G$20+1/'Salinity Calculator'!$H$20,0,(1-'Salinity Calculator'!$H$20*(J106-'Salinity Calculator'!$G$20))))</f>
        <v>0</v>
      </c>
      <c r="L106">
        <f>K106*'Salinity Calculator'!$C$8</f>
        <v>0</v>
      </c>
      <c r="M106" s="4">
        <f>L106*'Salinity Calculator'!$C$7</f>
        <v>0</v>
      </c>
      <c r="N106">
        <v>148</v>
      </c>
      <c r="O106" s="12">
        <f t="shared" si="8"/>
        <v>-148</v>
      </c>
      <c r="R106" s="4">
        <v>10.4</v>
      </c>
      <c r="S106" s="46">
        <f>IF($R106&lt;='Salinity Calculator'!$G$21,1,IF(R106&gt;'Salinity Calculator'!$G$21+1/'Salinity Calculator'!$H$21,0,(1-'Salinity Calculator'!$H$21*(R106-'Salinity Calculator'!$G$21))))</f>
        <v>0</v>
      </c>
      <c r="T106">
        <f>S106*'Salinity Calculator'!$D$8</f>
        <v>0</v>
      </c>
      <c r="U106" s="12">
        <f>'Saline-Revenue Data'!S106*'HRSW Budget'!$B$8*'HRSW Budget'!$B$9</f>
        <v>0</v>
      </c>
      <c r="V106">
        <v>173</v>
      </c>
      <c r="W106" s="12">
        <f t="shared" si="9"/>
        <v>-173</v>
      </c>
    </row>
    <row r="107" spans="2:23" ht="15" customHeight="1">
      <c r="B107" s="4">
        <v>10.5</v>
      </c>
      <c r="C107" s="46">
        <f>IF($B107&lt;='Salinity Calculator'!$G$19,1,IF(B107&gt;'Salinity Calculator'!$G$19+1/'Salinity Calculator'!$H$19,0,(1-'Salinity Calculator'!$H$19*(B107-'Salinity Calculator'!$G$19))))</f>
        <v>0</v>
      </c>
      <c r="D107" s="4">
        <f>C107*'Salinity Calculator'!$B$8</f>
        <v>0</v>
      </c>
      <c r="E107" s="12">
        <f>D107*'Salinity Calculator'!$B$7</f>
        <v>0</v>
      </c>
      <c r="F107" s="12">
        <f>'Corn Budget'!$B$18</f>
        <v>322.66000000000003</v>
      </c>
      <c r="G107" s="12">
        <f t="shared" si="7"/>
        <v>-322.66000000000003</v>
      </c>
      <c r="H107" s="3"/>
      <c r="I107" s="3"/>
      <c r="J107" s="4">
        <v>10.5</v>
      </c>
      <c r="K107" s="46">
        <f>IF($J107&lt;='Salinity Calculator'!$G$20,1,IF(J107&gt;'Salinity Calculator'!$G$20+1/'Salinity Calculator'!$H$20,0,(1-'Salinity Calculator'!$H$20*(J107-'Salinity Calculator'!$G$20))))</f>
        <v>0</v>
      </c>
      <c r="L107">
        <f>K107*'Salinity Calculator'!$C$8</f>
        <v>0</v>
      </c>
      <c r="M107" s="4">
        <f>L107*'Salinity Calculator'!$C$7</f>
        <v>0</v>
      </c>
      <c r="N107">
        <v>148</v>
      </c>
      <c r="O107" s="12">
        <f t="shared" si="8"/>
        <v>-148</v>
      </c>
      <c r="R107" s="4">
        <v>10.5</v>
      </c>
      <c r="S107" s="46">
        <f>IF($R107&lt;='Salinity Calculator'!$G$21,1,IF(R107&gt;'Salinity Calculator'!$G$21+1/'Salinity Calculator'!$H$21,0,(1-'Salinity Calculator'!$H$21*(R107-'Salinity Calculator'!$G$21))))</f>
        <v>0</v>
      </c>
      <c r="T107">
        <f>S107*'Salinity Calculator'!$D$8</f>
        <v>0</v>
      </c>
      <c r="U107" s="12">
        <f>'Saline-Revenue Data'!S107*'HRSW Budget'!$B$8*'HRSW Budget'!$B$9</f>
        <v>0</v>
      </c>
      <c r="V107">
        <v>173</v>
      </c>
      <c r="W107" s="12">
        <f t="shared" si="9"/>
        <v>-173</v>
      </c>
    </row>
    <row r="108" spans="2:23" ht="15" customHeight="1">
      <c r="B108" s="4">
        <v>10.6</v>
      </c>
      <c r="C108" s="46">
        <f>IF($B108&lt;='Salinity Calculator'!$G$19,1,IF(B108&gt;'Salinity Calculator'!$G$19+1/'Salinity Calculator'!$H$19,0,(1-'Salinity Calculator'!$H$19*(B108-'Salinity Calculator'!$G$19))))</f>
        <v>0</v>
      </c>
      <c r="D108" s="4">
        <f>C108*'Salinity Calculator'!$B$8</f>
        <v>0</v>
      </c>
      <c r="E108" s="12">
        <f>D108*'Salinity Calculator'!$B$7</f>
        <v>0</v>
      </c>
      <c r="F108" s="12">
        <f>'Corn Budget'!$B$18</f>
        <v>322.66000000000003</v>
      </c>
      <c r="G108" s="12">
        <f t="shared" si="7"/>
        <v>-322.66000000000003</v>
      </c>
      <c r="H108" s="3"/>
      <c r="I108" s="3"/>
      <c r="J108" s="4">
        <v>10.6</v>
      </c>
      <c r="K108" s="46">
        <f>IF($J108&lt;='Salinity Calculator'!$G$20,1,IF(J108&gt;'Salinity Calculator'!$G$20+1/'Salinity Calculator'!$H$20,0,(1-'Salinity Calculator'!$H$20*(J108-'Salinity Calculator'!$G$20))))</f>
        <v>0</v>
      </c>
      <c r="L108">
        <f>K108*'Salinity Calculator'!$C$8</f>
        <v>0</v>
      </c>
      <c r="M108" s="4">
        <f>L108*'Salinity Calculator'!$C$7</f>
        <v>0</v>
      </c>
      <c r="N108">
        <v>148</v>
      </c>
      <c r="O108" s="12">
        <f t="shared" si="8"/>
        <v>-148</v>
      </c>
      <c r="R108" s="4">
        <v>10.6</v>
      </c>
      <c r="S108" s="46">
        <f>IF($R108&lt;='Salinity Calculator'!$G$21,1,IF(R108&gt;'Salinity Calculator'!$G$21+1/'Salinity Calculator'!$H$21,0,(1-'Salinity Calculator'!$H$21*(R108-'Salinity Calculator'!$G$21))))</f>
        <v>0</v>
      </c>
      <c r="T108">
        <f>S108*'Salinity Calculator'!$D$8</f>
        <v>0</v>
      </c>
      <c r="U108" s="12">
        <f>'Saline-Revenue Data'!S108*'HRSW Budget'!$B$8*'HRSW Budget'!$B$9</f>
        <v>0</v>
      </c>
      <c r="V108">
        <v>173</v>
      </c>
      <c r="W108" s="12">
        <f t="shared" si="9"/>
        <v>-173</v>
      </c>
    </row>
    <row r="109" spans="2:23" ht="15" customHeight="1">
      <c r="B109" s="4">
        <v>10.7</v>
      </c>
      <c r="C109" s="46">
        <f>IF($B109&lt;='Salinity Calculator'!$G$19,1,IF(B109&gt;'Salinity Calculator'!$G$19+1/'Salinity Calculator'!$H$19,0,(1-'Salinity Calculator'!$H$19*(B109-'Salinity Calculator'!$G$19))))</f>
        <v>0</v>
      </c>
      <c r="D109" s="4">
        <f>C109*'Salinity Calculator'!$B$8</f>
        <v>0</v>
      </c>
      <c r="E109" s="12">
        <f>D109*'Salinity Calculator'!$B$7</f>
        <v>0</v>
      </c>
      <c r="F109" s="12">
        <f>'Corn Budget'!$B$18</f>
        <v>322.66000000000003</v>
      </c>
      <c r="G109" s="12">
        <f t="shared" si="7"/>
        <v>-322.66000000000003</v>
      </c>
      <c r="H109" s="3"/>
      <c r="I109" s="3"/>
      <c r="J109" s="4">
        <v>10.7</v>
      </c>
      <c r="K109" s="46">
        <f>IF($J109&lt;='Salinity Calculator'!$G$20,1,IF(J109&gt;'Salinity Calculator'!$G$20+1/'Salinity Calculator'!$H$20,0,(1-'Salinity Calculator'!$H$20*(J109-'Salinity Calculator'!$G$20))))</f>
        <v>0</v>
      </c>
      <c r="L109">
        <f>K109*'Salinity Calculator'!$C$8</f>
        <v>0</v>
      </c>
      <c r="M109" s="4">
        <f>L109*'Salinity Calculator'!$C$7</f>
        <v>0</v>
      </c>
      <c r="N109">
        <v>148</v>
      </c>
      <c r="O109" s="12">
        <f t="shared" si="8"/>
        <v>-148</v>
      </c>
      <c r="R109" s="4">
        <v>10.7</v>
      </c>
      <c r="S109" s="46">
        <f>IF($R109&lt;='Salinity Calculator'!$G$21,1,IF(R109&gt;'Salinity Calculator'!$G$21+1/'Salinity Calculator'!$H$21,0,(1-'Salinity Calculator'!$H$21*(R109-'Salinity Calculator'!$G$21))))</f>
        <v>0</v>
      </c>
      <c r="T109">
        <f>S109*'Salinity Calculator'!$D$8</f>
        <v>0</v>
      </c>
      <c r="U109" s="12">
        <f>'Saline-Revenue Data'!S109*'HRSW Budget'!$B$8*'HRSW Budget'!$B$9</f>
        <v>0</v>
      </c>
      <c r="V109">
        <v>173</v>
      </c>
      <c r="W109" s="12">
        <f t="shared" si="9"/>
        <v>-173</v>
      </c>
    </row>
    <row r="110" spans="2:23" ht="15" customHeight="1">
      <c r="B110" s="4">
        <v>10.8</v>
      </c>
      <c r="C110" s="46">
        <f>IF($B110&lt;='Salinity Calculator'!$G$19,1,IF(B110&gt;'Salinity Calculator'!$G$19+1/'Salinity Calculator'!$H$19,0,(1-'Salinity Calculator'!$H$19*(B110-'Salinity Calculator'!$G$19))))</f>
        <v>0</v>
      </c>
      <c r="D110" s="4">
        <f>C110*'Salinity Calculator'!$B$8</f>
        <v>0</v>
      </c>
      <c r="E110" s="12">
        <f>D110*'Salinity Calculator'!$B$7</f>
        <v>0</v>
      </c>
      <c r="F110" s="12">
        <f>'Corn Budget'!$B$18</f>
        <v>322.66000000000003</v>
      </c>
      <c r="G110" s="12">
        <f t="shared" si="7"/>
        <v>-322.66000000000003</v>
      </c>
      <c r="H110" s="3"/>
      <c r="I110" s="3"/>
      <c r="J110" s="4">
        <v>10.8</v>
      </c>
      <c r="K110" s="46">
        <f>IF($J110&lt;='Salinity Calculator'!$G$20,1,IF(J110&gt;'Salinity Calculator'!$G$20+1/'Salinity Calculator'!$H$20,0,(1-'Salinity Calculator'!$H$20*(J110-'Salinity Calculator'!$G$20))))</f>
        <v>0</v>
      </c>
      <c r="L110">
        <f>K110*'Salinity Calculator'!$C$8</f>
        <v>0</v>
      </c>
      <c r="M110" s="4">
        <f>L110*'Salinity Calculator'!$C$7</f>
        <v>0</v>
      </c>
      <c r="N110">
        <v>148</v>
      </c>
      <c r="O110" s="12">
        <f t="shared" si="8"/>
        <v>-148</v>
      </c>
      <c r="R110" s="4">
        <v>10.8</v>
      </c>
      <c r="S110" s="46">
        <f>IF($R110&lt;='Salinity Calculator'!$G$21,1,IF(R110&gt;'Salinity Calculator'!$G$21+1/'Salinity Calculator'!$H$21,0,(1-'Salinity Calculator'!$H$21*(R110-'Salinity Calculator'!$G$21))))</f>
        <v>0</v>
      </c>
      <c r="T110">
        <f>S110*'Salinity Calculator'!$D$8</f>
        <v>0</v>
      </c>
      <c r="U110" s="12">
        <f>'Saline-Revenue Data'!S110*'HRSW Budget'!$B$8*'HRSW Budget'!$B$9</f>
        <v>0</v>
      </c>
      <c r="V110">
        <v>173</v>
      </c>
      <c r="W110" s="12">
        <f t="shared" si="9"/>
        <v>-173</v>
      </c>
    </row>
    <row r="111" spans="2:23" ht="15" customHeight="1">
      <c r="B111" s="4">
        <v>10.9</v>
      </c>
      <c r="C111" s="46">
        <f>IF($B111&lt;='Salinity Calculator'!$G$19,1,IF(B111&gt;'Salinity Calculator'!$G$19+1/'Salinity Calculator'!$H$19,0,(1-'Salinity Calculator'!$H$19*(B111-'Salinity Calculator'!$G$19))))</f>
        <v>0</v>
      </c>
      <c r="D111" s="4">
        <f>C111*'Salinity Calculator'!$B$8</f>
        <v>0</v>
      </c>
      <c r="E111" s="12">
        <f>D111*'Salinity Calculator'!$B$7</f>
        <v>0</v>
      </c>
      <c r="F111" s="12">
        <f>'Corn Budget'!$B$18</f>
        <v>322.66000000000003</v>
      </c>
      <c r="G111" s="12">
        <f t="shared" si="7"/>
        <v>-322.66000000000003</v>
      </c>
      <c r="H111" s="3"/>
      <c r="I111" s="3"/>
      <c r="J111" s="4">
        <v>10.9</v>
      </c>
      <c r="K111" s="46">
        <f>IF($J111&lt;='Salinity Calculator'!$G$20,1,IF(J111&gt;'Salinity Calculator'!$G$20+1/'Salinity Calculator'!$H$20,0,(1-'Salinity Calculator'!$H$20*(J111-'Salinity Calculator'!$G$20))))</f>
        <v>0</v>
      </c>
      <c r="L111">
        <f>K111*'Salinity Calculator'!$C$8</f>
        <v>0</v>
      </c>
      <c r="M111" s="4">
        <f>L111*'Salinity Calculator'!$C$7</f>
        <v>0</v>
      </c>
      <c r="N111">
        <v>148</v>
      </c>
      <c r="O111" s="12">
        <f t="shared" si="8"/>
        <v>-148</v>
      </c>
      <c r="R111" s="4">
        <v>10.9</v>
      </c>
      <c r="S111" s="46">
        <f>IF($R111&lt;='Salinity Calculator'!$G$21,1,IF(R111&gt;'Salinity Calculator'!$G$21+1/'Salinity Calculator'!$H$21,0,(1-'Salinity Calculator'!$H$21*(R111-'Salinity Calculator'!$G$21))))</f>
        <v>0</v>
      </c>
      <c r="T111">
        <f>S111*'Salinity Calculator'!$D$8</f>
        <v>0</v>
      </c>
      <c r="U111" s="12">
        <f>'Saline-Revenue Data'!S111*'HRSW Budget'!$B$8*'HRSW Budget'!$B$9</f>
        <v>0</v>
      </c>
      <c r="V111">
        <v>173</v>
      </c>
      <c r="W111" s="12">
        <f t="shared" si="9"/>
        <v>-173</v>
      </c>
    </row>
    <row r="112" spans="2:23" ht="15" customHeight="1">
      <c r="B112" s="4">
        <v>11</v>
      </c>
      <c r="C112" s="46">
        <f>IF($B112&lt;='Salinity Calculator'!$G$19,1,IF(B112&gt;'Salinity Calculator'!$G$19+1/'Salinity Calculator'!$H$19,0,(1-'Salinity Calculator'!$H$19*(B112-'Salinity Calculator'!$G$19))))</f>
        <v>0</v>
      </c>
      <c r="D112" s="4">
        <f>C112*'Salinity Calculator'!$B$8</f>
        <v>0</v>
      </c>
      <c r="E112" s="12">
        <f>D112*'Salinity Calculator'!$B$7</f>
        <v>0</v>
      </c>
      <c r="F112" s="12">
        <f>'Corn Budget'!$B$18</f>
        <v>322.66000000000003</v>
      </c>
      <c r="G112" s="12">
        <f t="shared" si="7"/>
        <v>-322.66000000000003</v>
      </c>
      <c r="H112" s="3"/>
      <c r="I112" s="3"/>
      <c r="J112" s="4">
        <v>11</v>
      </c>
      <c r="K112" s="46">
        <f>IF($J112&lt;='Salinity Calculator'!$G$20,1,IF(J112&gt;'Salinity Calculator'!$G$20+1/'Salinity Calculator'!$H$20,0,(1-'Salinity Calculator'!$H$20*(J112-'Salinity Calculator'!$G$20))))</f>
        <v>0</v>
      </c>
      <c r="L112">
        <f>K112*'Salinity Calculator'!$C$8</f>
        <v>0</v>
      </c>
      <c r="M112" s="4">
        <f>L112*'Salinity Calculator'!$C$7</f>
        <v>0</v>
      </c>
      <c r="N112">
        <v>148</v>
      </c>
      <c r="O112" s="12">
        <f t="shared" si="8"/>
        <v>-148</v>
      </c>
      <c r="R112" s="4">
        <v>11</v>
      </c>
      <c r="S112" s="46">
        <f>IF($R112&lt;='Salinity Calculator'!$G$21,1,IF(R112&gt;'Salinity Calculator'!$G$21+1/'Salinity Calculator'!$H$21,0,(1-'Salinity Calculator'!$H$21*(R112-'Salinity Calculator'!$G$21))))</f>
        <v>0</v>
      </c>
      <c r="T112">
        <f>S112*'Salinity Calculator'!$D$8</f>
        <v>0</v>
      </c>
      <c r="U112" s="12">
        <f>'Saline-Revenue Data'!S112*'HRSW Budget'!$B$8*'HRSW Budget'!$B$9</f>
        <v>0</v>
      </c>
      <c r="V112">
        <v>173</v>
      </c>
      <c r="W112" s="12">
        <f t="shared" si="9"/>
        <v>-173</v>
      </c>
    </row>
    <row r="113" spans="2:23" ht="15" customHeight="1">
      <c r="B113" s="4">
        <v>11.1</v>
      </c>
      <c r="C113" s="46">
        <f>IF($B113&lt;='Salinity Calculator'!$G$19,1,IF(B113&gt;'Salinity Calculator'!$G$19+1/'Salinity Calculator'!$H$19,0,(1-'Salinity Calculator'!$H$19*(B113-'Salinity Calculator'!$G$19))))</f>
        <v>0</v>
      </c>
      <c r="D113" s="4">
        <f>C113*'Salinity Calculator'!$B$8</f>
        <v>0</v>
      </c>
      <c r="E113" s="12">
        <f>D113*'Salinity Calculator'!$B$7</f>
        <v>0</v>
      </c>
      <c r="F113" s="12">
        <f>'Corn Budget'!$B$18</f>
        <v>322.66000000000003</v>
      </c>
      <c r="G113" s="12">
        <f t="shared" si="7"/>
        <v>-322.66000000000003</v>
      </c>
      <c r="H113" s="3"/>
      <c r="I113" s="3"/>
      <c r="J113" s="4">
        <v>11.1</v>
      </c>
      <c r="K113" s="46">
        <f>IF($J113&lt;='Salinity Calculator'!$G$20,1,IF(J113&gt;'Salinity Calculator'!$G$20+1/'Salinity Calculator'!$H$20,0,(1-'Salinity Calculator'!$H$20*(J113-'Salinity Calculator'!$G$20))))</f>
        <v>0</v>
      </c>
      <c r="L113">
        <f>K113*'Salinity Calculator'!$C$8</f>
        <v>0</v>
      </c>
      <c r="M113" s="4">
        <f>L113*'Salinity Calculator'!$C$7</f>
        <v>0</v>
      </c>
      <c r="N113">
        <v>148</v>
      </c>
      <c r="O113" s="12">
        <f t="shared" si="8"/>
        <v>-148</v>
      </c>
      <c r="R113" s="4">
        <v>11.1</v>
      </c>
      <c r="S113" s="46">
        <f>IF($R113&lt;='Salinity Calculator'!$G$21,1,IF(R113&gt;'Salinity Calculator'!$G$21+1/'Salinity Calculator'!$H$21,0,(1-'Salinity Calculator'!$H$21*(R113-'Salinity Calculator'!$G$21))))</f>
        <v>0</v>
      </c>
      <c r="T113">
        <f>S113*'Salinity Calculator'!$D$8</f>
        <v>0</v>
      </c>
      <c r="U113" s="12">
        <f>'Saline-Revenue Data'!S113*'HRSW Budget'!$B$8*'HRSW Budget'!$B$9</f>
        <v>0</v>
      </c>
      <c r="V113">
        <v>173</v>
      </c>
      <c r="W113" s="12">
        <f t="shared" si="9"/>
        <v>-173</v>
      </c>
    </row>
    <row r="114" spans="2:23" ht="15" customHeight="1">
      <c r="B114" s="4">
        <v>11.2</v>
      </c>
      <c r="C114" s="46">
        <f>IF($B114&lt;='Salinity Calculator'!$G$19,1,IF(B114&gt;'Salinity Calculator'!$G$19+1/'Salinity Calculator'!$H$19,0,(1-'Salinity Calculator'!$H$19*(B114-'Salinity Calculator'!$G$19))))</f>
        <v>0</v>
      </c>
      <c r="D114" s="4">
        <f>C114*'Salinity Calculator'!$B$8</f>
        <v>0</v>
      </c>
      <c r="E114" s="12">
        <f>D114*'Salinity Calculator'!$B$7</f>
        <v>0</v>
      </c>
      <c r="F114" s="12">
        <f>'Corn Budget'!$B$18</f>
        <v>322.66000000000003</v>
      </c>
      <c r="G114" s="12">
        <f t="shared" si="7"/>
        <v>-322.66000000000003</v>
      </c>
      <c r="H114" s="3"/>
      <c r="I114" s="3"/>
      <c r="J114" s="4">
        <v>11.2</v>
      </c>
      <c r="K114" s="46">
        <f>IF($J114&lt;='Salinity Calculator'!$G$20,1,IF(J114&gt;'Salinity Calculator'!$G$20+1/'Salinity Calculator'!$H$20,0,(1-'Salinity Calculator'!$H$20*(J114-'Salinity Calculator'!$G$20))))</f>
        <v>0</v>
      </c>
      <c r="L114">
        <f>K114*'Salinity Calculator'!$C$8</f>
        <v>0</v>
      </c>
      <c r="M114" s="4">
        <f>L114*'Salinity Calculator'!$C$7</f>
        <v>0</v>
      </c>
      <c r="N114">
        <v>148</v>
      </c>
      <c r="O114" s="12">
        <f t="shared" si="8"/>
        <v>-148</v>
      </c>
      <c r="R114" s="4">
        <v>11.2</v>
      </c>
      <c r="S114" s="46">
        <f>IF($R114&lt;='Salinity Calculator'!$G$21,1,IF(R114&gt;'Salinity Calculator'!$G$21+1/'Salinity Calculator'!$H$21,0,(1-'Salinity Calculator'!$H$21*(R114-'Salinity Calculator'!$G$21))))</f>
        <v>0</v>
      </c>
      <c r="T114">
        <f>S114*'Salinity Calculator'!$D$8</f>
        <v>0</v>
      </c>
      <c r="U114" s="12">
        <f>'Saline-Revenue Data'!S114*'HRSW Budget'!$B$8*'HRSW Budget'!$B$9</f>
        <v>0</v>
      </c>
      <c r="V114">
        <v>173</v>
      </c>
      <c r="W114" s="12">
        <f t="shared" si="9"/>
        <v>-173</v>
      </c>
    </row>
    <row r="115" spans="2:23" ht="15" customHeight="1">
      <c r="B115" s="4">
        <v>11.3</v>
      </c>
      <c r="C115" s="46">
        <f>IF($B115&lt;='Salinity Calculator'!$G$19,1,IF(B115&gt;'Salinity Calculator'!$G$19+1/'Salinity Calculator'!$H$19,0,(1-'Salinity Calculator'!$H$19*(B115-'Salinity Calculator'!$G$19))))</f>
        <v>0</v>
      </c>
      <c r="D115" s="4">
        <f>C115*'Salinity Calculator'!$B$8</f>
        <v>0</v>
      </c>
      <c r="E115" s="12">
        <f>D115*'Salinity Calculator'!$B$7</f>
        <v>0</v>
      </c>
      <c r="F115" s="12">
        <f>'Corn Budget'!$B$18</f>
        <v>322.66000000000003</v>
      </c>
      <c r="G115" s="12">
        <f t="shared" si="7"/>
        <v>-322.66000000000003</v>
      </c>
      <c r="H115" s="3"/>
      <c r="I115" s="3"/>
      <c r="J115" s="4">
        <v>11.3</v>
      </c>
      <c r="K115" s="46">
        <f>IF($J115&lt;='Salinity Calculator'!$G$20,1,IF(J115&gt;'Salinity Calculator'!$G$20+1/'Salinity Calculator'!$H$20,0,(1-'Salinity Calculator'!$H$20*(J115-'Salinity Calculator'!$G$20))))</f>
        <v>0</v>
      </c>
      <c r="L115">
        <f>K115*'Salinity Calculator'!$C$8</f>
        <v>0</v>
      </c>
      <c r="M115" s="4">
        <f>L115*'Salinity Calculator'!$C$7</f>
        <v>0</v>
      </c>
      <c r="N115">
        <v>148</v>
      </c>
      <c r="O115" s="12">
        <f t="shared" si="8"/>
        <v>-148</v>
      </c>
      <c r="R115" s="4">
        <v>11.3</v>
      </c>
      <c r="S115" s="46">
        <f>IF($R115&lt;='Salinity Calculator'!$G$21,1,IF(R115&gt;'Salinity Calculator'!$G$21+1/'Salinity Calculator'!$H$21,0,(1-'Salinity Calculator'!$H$21*(R115-'Salinity Calculator'!$G$21))))</f>
        <v>0</v>
      </c>
      <c r="T115">
        <f>S115*'Salinity Calculator'!$D$8</f>
        <v>0</v>
      </c>
      <c r="U115" s="12">
        <f>'Saline-Revenue Data'!S115*'HRSW Budget'!$B$8*'HRSW Budget'!$B$9</f>
        <v>0</v>
      </c>
      <c r="V115">
        <v>173</v>
      </c>
      <c r="W115" s="12">
        <f t="shared" si="9"/>
        <v>-173</v>
      </c>
    </row>
    <row r="116" spans="2:23" ht="15" customHeight="1">
      <c r="B116" s="4">
        <v>11.4</v>
      </c>
      <c r="C116" s="46">
        <f>IF($B116&lt;='Salinity Calculator'!$G$19,1,IF(B116&gt;'Salinity Calculator'!$G$19+1/'Salinity Calculator'!$H$19,0,(1-'Salinity Calculator'!$H$19*(B116-'Salinity Calculator'!$G$19))))</f>
        <v>0</v>
      </c>
      <c r="D116" s="4">
        <f>C116*'Salinity Calculator'!$B$8</f>
        <v>0</v>
      </c>
      <c r="E116" s="12">
        <f>D116*'Salinity Calculator'!$B$7</f>
        <v>0</v>
      </c>
      <c r="F116" s="12">
        <f>'Corn Budget'!$B$18</f>
        <v>322.66000000000003</v>
      </c>
      <c r="G116" s="12">
        <f t="shared" si="7"/>
        <v>-322.66000000000003</v>
      </c>
      <c r="H116" s="3"/>
      <c r="I116" s="3"/>
      <c r="J116" s="4">
        <v>11.4</v>
      </c>
      <c r="K116" s="46">
        <f>IF($J116&lt;='Salinity Calculator'!$G$20,1,IF(J116&gt;'Salinity Calculator'!$G$20+1/'Salinity Calculator'!$H$20,0,(1-'Salinity Calculator'!$H$20*(J116-'Salinity Calculator'!$G$20))))</f>
        <v>0</v>
      </c>
      <c r="L116">
        <f>K116*'Salinity Calculator'!$C$8</f>
        <v>0</v>
      </c>
      <c r="M116" s="4">
        <f>L116*'Salinity Calculator'!$C$7</f>
        <v>0</v>
      </c>
      <c r="N116">
        <v>148</v>
      </c>
      <c r="O116" s="12">
        <f t="shared" si="8"/>
        <v>-148</v>
      </c>
      <c r="R116" s="4">
        <v>11.4</v>
      </c>
      <c r="S116" s="46">
        <f>IF($R116&lt;='Salinity Calculator'!$G$21,1,IF(R116&gt;'Salinity Calculator'!$G$21+1/'Salinity Calculator'!$H$21,0,(1-'Salinity Calculator'!$H$21*(R116-'Salinity Calculator'!$G$21))))</f>
        <v>0</v>
      </c>
      <c r="T116">
        <f>S116*'Salinity Calculator'!$D$8</f>
        <v>0</v>
      </c>
      <c r="U116" s="12">
        <f>'Saline-Revenue Data'!S116*'HRSW Budget'!$B$8*'HRSW Budget'!$B$9</f>
        <v>0</v>
      </c>
      <c r="V116">
        <v>173</v>
      </c>
      <c r="W116" s="12">
        <f t="shared" si="9"/>
        <v>-173</v>
      </c>
    </row>
    <row r="117" spans="2:23" ht="15" customHeight="1">
      <c r="B117" s="4">
        <v>11.5</v>
      </c>
      <c r="C117" s="46">
        <f>IF($B117&lt;='Salinity Calculator'!$G$19,1,IF(B117&gt;'Salinity Calculator'!$G$19+1/'Salinity Calculator'!$H$19,0,(1-'Salinity Calculator'!$H$19*(B117-'Salinity Calculator'!$G$19))))</f>
        <v>0</v>
      </c>
      <c r="D117" s="4">
        <f>C117*'Salinity Calculator'!$B$8</f>
        <v>0</v>
      </c>
      <c r="E117" s="12">
        <f>D117*'Salinity Calculator'!$B$7</f>
        <v>0</v>
      </c>
      <c r="F117" s="12">
        <f>'Corn Budget'!$B$18</f>
        <v>322.66000000000003</v>
      </c>
      <c r="G117" s="12">
        <f t="shared" si="7"/>
        <v>-322.66000000000003</v>
      </c>
      <c r="H117" s="3"/>
      <c r="I117" s="3"/>
      <c r="J117" s="4">
        <v>11.5</v>
      </c>
      <c r="K117" s="46">
        <f>IF($J117&lt;='Salinity Calculator'!$G$20,1,IF(J117&gt;'Salinity Calculator'!$G$20+1/'Salinity Calculator'!$H$20,0,(1-'Salinity Calculator'!$H$20*(J117-'Salinity Calculator'!$G$20))))</f>
        <v>0</v>
      </c>
      <c r="L117">
        <f>K117*'Salinity Calculator'!$C$8</f>
        <v>0</v>
      </c>
      <c r="M117" s="4">
        <f>L117*'Salinity Calculator'!$C$7</f>
        <v>0</v>
      </c>
      <c r="N117">
        <v>148</v>
      </c>
      <c r="O117" s="12">
        <f t="shared" si="8"/>
        <v>-148</v>
      </c>
      <c r="R117" s="4">
        <v>11.5</v>
      </c>
      <c r="S117" s="46">
        <f>IF($R117&lt;='Salinity Calculator'!$G$21,1,IF(R117&gt;'Salinity Calculator'!$G$21+1/'Salinity Calculator'!$H$21,0,(1-'Salinity Calculator'!$H$21*(R117-'Salinity Calculator'!$G$21))))</f>
        <v>0</v>
      </c>
      <c r="T117">
        <f>S117*'Salinity Calculator'!$D$8</f>
        <v>0</v>
      </c>
      <c r="U117" s="12">
        <f>'Saline-Revenue Data'!S117*'HRSW Budget'!$B$8*'HRSW Budget'!$B$9</f>
        <v>0</v>
      </c>
      <c r="V117">
        <v>173</v>
      </c>
      <c r="W117" s="12">
        <f t="shared" si="9"/>
        <v>-173</v>
      </c>
    </row>
    <row r="118" spans="2:23" ht="15" customHeight="1">
      <c r="B118" s="4">
        <v>11.6</v>
      </c>
      <c r="C118" s="46">
        <f>IF($B118&lt;='Salinity Calculator'!$G$19,1,IF(B118&gt;'Salinity Calculator'!$G$19+1/'Salinity Calculator'!$H$19,0,(1-'Salinity Calculator'!$H$19*(B118-'Salinity Calculator'!$G$19))))</f>
        <v>0</v>
      </c>
      <c r="D118" s="4">
        <f>C118*'Salinity Calculator'!$B$8</f>
        <v>0</v>
      </c>
      <c r="E118" s="12">
        <f>D118*'Salinity Calculator'!$B$7</f>
        <v>0</v>
      </c>
      <c r="F118" s="12">
        <f>'Corn Budget'!$B$18</f>
        <v>322.66000000000003</v>
      </c>
      <c r="G118" s="12">
        <f t="shared" si="7"/>
        <v>-322.66000000000003</v>
      </c>
      <c r="H118" s="3"/>
      <c r="I118" s="3"/>
      <c r="J118" s="4">
        <v>11.6</v>
      </c>
      <c r="K118" s="46">
        <f>IF($J118&lt;='Salinity Calculator'!$G$20,1,IF(J118&gt;'Salinity Calculator'!$G$20+1/'Salinity Calculator'!$H$20,0,(1-'Salinity Calculator'!$H$20*(J118-'Salinity Calculator'!$G$20))))</f>
        <v>0</v>
      </c>
      <c r="L118">
        <f>K118*'Salinity Calculator'!$C$8</f>
        <v>0</v>
      </c>
      <c r="M118" s="4">
        <f>L118*'Salinity Calculator'!$C$7</f>
        <v>0</v>
      </c>
      <c r="N118">
        <v>148</v>
      </c>
      <c r="O118" s="12">
        <f t="shared" si="8"/>
        <v>-148</v>
      </c>
      <c r="R118" s="4">
        <v>11.6</v>
      </c>
      <c r="S118" s="46">
        <f>IF($R118&lt;='Salinity Calculator'!$G$21,1,IF(R118&gt;'Salinity Calculator'!$G$21+1/'Salinity Calculator'!$H$21,0,(1-'Salinity Calculator'!$H$21*(R118-'Salinity Calculator'!$G$21))))</f>
        <v>0</v>
      </c>
      <c r="T118">
        <f>S118*'Salinity Calculator'!$D$8</f>
        <v>0</v>
      </c>
      <c r="U118" s="12">
        <f>'Saline-Revenue Data'!S118*'HRSW Budget'!$B$8*'HRSW Budget'!$B$9</f>
        <v>0</v>
      </c>
      <c r="V118">
        <v>173</v>
      </c>
      <c r="W118" s="12">
        <f t="shared" si="9"/>
        <v>-173</v>
      </c>
    </row>
    <row r="119" spans="2:23" ht="15" customHeight="1">
      <c r="B119" s="4">
        <v>11.7</v>
      </c>
      <c r="C119" s="46">
        <f>IF($B119&lt;='Salinity Calculator'!$G$19,1,IF(B119&gt;'Salinity Calculator'!$G$19+1/'Salinity Calculator'!$H$19,0,(1-'Salinity Calculator'!$H$19*(B119-'Salinity Calculator'!$G$19))))</f>
        <v>0</v>
      </c>
      <c r="D119" s="4">
        <f>C119*'Salinity Calculator'!$B$8</f>
        <v>0</v>
      </c>
      <c r="E119" s="12">
        <f>D119*'Salinity Calculator'!$B$7</f>
        <v>0</v>
      </c>
      <c r="F119" s="12">
        <f>'Corn Budget'!$B$18</f>
        <v>322.66000000000003</v>
      </c>
      <c r="G119" s="12">
        <f t="shared" si="7"/>
        <v>-322.66000000000003</v>
      </c>
      <c r="H119" s="3"/>
      <c r="I119" s="3"/>
      <c r="J119" s="4">
        <v>11.7</v>
      </c>
      <c r="K119" s="46">
        <f>IF($J119&lt;='Salinity Calculator'!$G$20,1,IF(J119&gt;'Salinity Calculator'!$G$20+1/'Salinity Calculator'!$H$20,0,(1-'Salinity Calculator'!$H$20*(J119-'Salinity Calculator'!$G$20))))</f>
        <v>0</v>
      </c>
      <c r="L119">
        <f>K119*'Salinity Calculator'!$C$8</f>
        <v>0</v>
      </c>
      <c r="M119" s="4">
        <f>L119*'Salinity Calculator'!$C$7</f>
        <v>0</v>
      </c>
      <c r="N119">
        <v>148</v>
      </c>
      <c r="O119" s="12">
        <f t="shared" si="8"/>
        <v>-148</v>
      </c>
      <c r="R119" s="4">
        <v>11.7</v>
      </c>
      <c r="S119" s="46">
        <f>IF($R119&lt;='Salinity Calculator'!$G$21,1,IF(R119&gt;'Salinity Calculator'!$G$21+1/'Salinity Calculator'!$H$21,0,(1-'Salinity Calculator'!$H$21*(R119-'Salinity Calculator'!$G$21))))</f>
        <v>0</v>
      </c>
      <c r="T119">
        <f>S119*'Salinity Calculator'!$D$8</f>
        <v>0</v>
      </c>
      <c r="U119" s="12">
        <f>'Saline-Revenue Data'!S119*'HRSW Budget'!$B$8*'HRSW Budget'!$B$9</f>
        <v>0</v>
      </c>
      <c r="V119">
        <v>173</v>
      </c>
      <c r="W119" s="12">
        <f t="shared" si="9"/>
        <v>-173</v>
      </c>
    </row>
    <row r="120" spans="2:23" ht="15" customHeight="1">
      <c r="B120" s="4">
        <v>11.8</v>
      </c>
      <c r="C120" s="46">
        <f>IF($B120&lt;='Salinity Calculator'!$G$19,1,IF(B120&gt;'Salinity Calculator'!$G$19+1/'Salinity Calculator'!$H$19,0,(1-'Salinity Calculator'!$H$19*(B120-'Salinity Calculator'!$G$19))))</f>
        <v>0</v>
      </c>
      <c r="D120" s="4">
        <f>C120*'Salinity Calculator'!$B$8</f>
        <v>0</v>
      </c>
      <c r="E120" s="12">
        <f>D120*'Salinity Calculator'!$B$7</f>
        <v>0</v>
      </c>
      <c r="F120" s="12">
        <f>'Corn Budget'!$B$18</f>
        <v>322.66000000000003</v>
      </c>
      <c r="G120" s="12">
        <f t="shared" si="7"/>
        <v>-322.66000000000003</v>
      </c>
      <c r="H120" s="3"/>
      <c r="I120" s="3"/>
      <c r="J120" s="4">
        <v>11.8</v>
      </c>
      <c r="K120" s="46">
        <f>IF($J120&lt;='Salinity Calculator'!$G$20,1,IF(J120&gt;'Salinity Calculator'!$G$20+1/'Salinity Calculator'!$H$20,0,(1-'Salinity Calculator'!$H$20*(J120-'Salinity Calculator'!$G$20))))</f>
        <v>0</v>
      </c>
      <c r="L120">
        <f>K120*'Salinity Calculator'!$C$8</f>
        <v>0</v>
      </c>
      <c r="M120" s="4">
        <f>L120*'Salinity Calculator'!$C$7</f>
        <v>0</v>
      </c>
      <c r="N120">
        <v>148</v>
      </c>
      <c r="O120" s="12">
        <f t="shared" si="8"/>
        <v>-148</v>
      </c>
      <c r="R120" s="4">
        <v>11.8</v>
      </c>
      <c r="S120" s="46">
        <f>IF($R120&lt;='Salinity Calculator'!$G$21,1,IF(R120&gt;'Salinity Calculator'!$G$21+1/'Salinity Calculator'!$H$21,0,(1-'Salinity Calculator'!$H$21*(R120-'Salinity Calculator'!$G$21))))</f>
        <v>0</v>
      </c>
      <c r="T120">
        <f>S120*'Salinity Calculator'!$D$8</f>
        <v>0</v>
      </c>
      <c r="U120" s="12">
        <f>'Saline-Revenue Data'!S120*'HRSW Budget'!$B$8*'HRSW Budget'!$B$9</f>
        <v>0</v>
      </c>
      <c r="V120">
        <v>173</v>
      </c>
      <c r="W120" s="12">
        <f t="shared" si="9"/>
        <v>-173</v>
      </c>
    </row>
    <row r="121" spans="2:23" ht="15" customHeight="1">
      <c r="B121" s="4">
        <v>11.9</v>
      </c>
      <c r="C121" s="46">
        <f>IF($B121&lt;='Salinity Calculator'!$G$19,1,IF(B121&gt;'Salinity Calculator'!$G$19+1/'Salinity Calculator'!$H$19,0,(1-'Salinity Calculator'!$H$19*(B121-'Salinity Calculator'!$G$19))))</f>
        <v>0</v>
      </c>
      <c r="D121" s="4">
        <f>C121*'Salinity Calculator'!$B$8</f>
        <v>0</v>
      </c>
      <c r="E121" s="12">
        <f>D121*'Salinity Calculator'!$B$7</f>
        <v>0</v>
      </c>
      <c r="F121" s="12">
        <f>'Corn Budget'!$B$18</f>
        <v>322.66000000000003</v>
      </c>
      <c r="G121" s="12">
        <f t="shared" si="7"/>
        <v>-322.66000000000003</v>
      </c>
      <c r="H121" s="3"/>
      <c r="I121" s="3"/>
      <c r="J121" s="4">
        <v>11.9</v>
      </c>
      <c r="K121" s="46">
        <f>IF($J121&lt;='Salinity Calculator'!$G$20,1,IF(J121&gt;'Salinity Calculator'!$G$20+1/'Salinity Calculator'!$H$20,0,(1-'Salinity Calculator'!$H$20*(J121-'Salinity Calculator'!$G$20))))</f>
        <v>0</v>
      </c>
      <c r="L121">
        <f>K121*'Salinity Calculator'!$C$8</f>
        <v>0</v>
      </c>
      <c r="M121" s="4">
        <f>L121*'Salinity Calculator'!$C$7</f>
        <v>0</v>
      </c>
      <c r="N121">
        <v>148</v>
      </c>
      <c r="O121" s="12">
        <f t="shared" si="8"/>
        <v>-148</v>
      </c>
      <c r="R121" s="4">
        <v>11.9</v>
      </c>
      <c r="S121" s="46">
        <f>IF($R121&lt;='Salinity Calculator'!$G$21,1,IF(R121&gt;'Salinity Calculator'!$G$21+1/'Salinity Calculator'!$H$21,0,(1-'Salinity Calculator'!$H$21*(R121-'Salinity Calculator'!$G$21))))</f>
        <v>0</v>
      </c>
      <c r="T121">
        <f>S121*'Salinity Calculator'!$D$8</f>
        <v>0</v>
      </c>
      <c r="U121" s="12">
        <f>'Saline-Revenue Data'!S121*'HRSW Budget'!$B$8*'HRSW Budget'!$B$9</f>
        <v>0</v>
      </c>
      <c r="V121">
        <v>173</v>
      </c>
      <c r="W121" s="12">
        <f t="shared" si="9"/>
        <v>-173</v>
      </c>
    </row>
    <row r="122" spans="2:23" ht="15" customHeight="1">
      <c r="B122" s="4">
        <v>12</v>
      </c>
      <c r="C122" s="46">
        <f>IF($B122&lt;='Salinity Calculator'!$G$19,1,IF(B122&gt;'Salinity Calculator'!$G$19+1/'Salinity Calculator'!$H$19,0,(1-'Salinity Calculator'!$H$19*(B122-'Salinity Calculator'!$G$19))))</f>
        <v>0</v>
      </c>
      <c r="D122" s="4">
        <f>C122*'Salinity Calculator'!$B$8</f>
        <v>0</v>
      </c>
      <c r="E122" s="12">
        <f>D122*'Salinity Calculator'!$B$7</f>
        <v>0</v>
      </c>
      <c r="F122" s="12">
        <f>'Corn Budget'!$B$18</f>
        <v>322.66000000000003</v>
      </c>
      <c r="G122" s="12">
        <f t="shared" si="7"/>
        <v>-322.66000000000003</v>
      </c>
      <c r="H122" s="3"/>
      <c r="I122" s="3"/>
      <c r="J122" s="4">
        <v>12</v>
      </c>
      <c r="K122" s="46">
        <f>IF($J122&lt;='Salinity Calculator'!$G$20,1,IF(J122&gt;'Salinity Calculator'!$G$20+1/'Salinity Calculator'!$H$20,0,(1-'Salinity Calculator'!$H$20*(J122-'Salinity Calculator'!$G$20))))</f>
        <v>0</v>
      </c>
      <c r="L122">
        <f>K122*'Salinity Calculator'!$C$8</f>
        <v>0</v>
      </c>
      <c r="M122" s="4">
        <f>L122*'Salinity Calculator'!$C$7</f>
        <v>0</v>
      </c>
      <c r="N122">
        <v>148</v>
      </c>
      <c r="O122" s="12">
        <f t="shared" si="8"/>
        <v>-148</v>
      </c>
      <c r="R122" s="4">
        <v>12</v>
      </c>
      <c r="S122" s="46">
        <f>IF($R122&lt;='Salinity Calculator'!$G$21,1,IF(R122&gt;'Salinity Calculator'!$G$21+1/'Salinity Calculator'!$H$21,0,(1-'Salinity Calculator'!$H$21*(R122-'Salinity Calculator'!$G$21))))</f>
        <v>0</v>
      </c>
      <c r="T122">
        <f>S122*'Salinity Calculator'!$D$8</f>
        <v>0</v>
      </c>
      <c r="U122" s="12">
        <f>'Saline-Revenue Data'!S122*'HRSW Budget'!$B$8*'HRSW Budget'!$B$9</f>
        <v>0</v>
      </c>
      <c r="V122">
        <v>173</v>
      </c>
      <c r="W122" s="12">
        <f t="shared" si="9"/>
        <v>-173</v>
      </c>
    </row>
    <row r="123" spans="2:23" ht="15" customHeight="1">
      <c r="D123" s="3"/>
      <c r="G123" s="3"/>
      <c r="H123" s="3"/>
      <c r="I123" s="3"/>
      <c r="J123" s="3"/>
    </row>
    <row r="124" spans="2:23" ht="15" customHeight="1">
      <c r="D124" s="3"/>
      <c r="G124" s="3"/>
      <c r="H124" s="3"/>
      <c r="I124" s="3"/>
      <c r="J124" s="3"/>
    </row>
    <row r="125" spans="2:23" ht="15" customHeight="1">
      <c r="D125" s="3"/>
      <c r="G125" s="3"/>
      <c r="H125" s="3"/>
      <c r="I125" s="3"/>
      <c r="J125" s="3"/>
    </row>
    <row r="126" spans="2:23" ht="15" customHeight="1">
      <c r="D126" s="3"/>
      <c r="G126" s="3"/>
      <c r="H126" s="3"/>
      <c r="I126" s="3"/>
      <c r="J126" s="3"/>
    </row>
    <row r="127" spans="2:23" ht="15" customHeight="1">
      <c r="D127" s="3"/>
      <c r="G127" s="3"/>
      <c r="H127" s="3"/>
      <c r="I127" s="3"/>
      <c r="J127" s="3"/>
    </row>
    <row r="128" spans="2:23" ht="15" customHeight="1">
      <c r="D128" s="3"/>
      <c r="G128" s="3"/>
      <c r="H128" s="3"/>
      <c r="I128" s="3"/>
      <c r="J128" s="3"/>
    </row>
    <row r="129" spans="4:10" ht="15" customHeight="1">
      <c r="D129" s="3"/>
      <c r="G129" s="3"/>
      <c r="H129" s="3"/>
      <c r="I129" s="3"/>
      <c r="J129" s="3"/>
    </row>
    <row r="130" spans="4:10" ht="15" customHeight="1">
      <c r="D130" s="3"/>
      <c r="G130" s="3"/>
      <c r="H130" s="3"/>
      <c r="I130" s="3"/>
      <c r="J130" s="3"/>
    </row>
    <row r="131" spans="4:10" ht="15" customHeight="1">
      <c r="D131" s="3"/>
      <c r="G131" s="3"/>
      <c r="H131" s="3"/>
      <c r="I131" s="3"/>
      <c r="J131" s="3"/>
    </row>
    <row r="132" spans="4:10" ht="15" customHeight="1">
      <c r="D132" s="3"/>
      <c r="G132" s="3"/>
      <c r="H132" s="3"/>
      <c r="I132" s="3"/>
      <c r="J132" s="3"/>
    </row>
    <row r="133" spans="4:10" ht="15" customHeight="1">
      <c r="D133" s="3"/>
      <c r="G133" s="3"/>
      <c r="H133" s="3"/>
      <c r="I133" s="3"/>
      <c r="J133" s="3"/>
    </row>
    <row r="134" spans="4:10" ht="15" customHeight="1">
      <c r="D134" s="3"/>
      <c r="G134" s="3"/>
      <c r="H134" s="3"/>
      <c r="I134" s="3"/>
      <c r="J134" s="3"/>
    </row>
    <row r="135" spans="4:10" ht="15" customHeight="1">
      <c r="D135" s="3"/>
      <c r="G135" s="3"/>
      <c r="H135" s="3"/>
      <c r="I135" s="3"/>
      <c r="J135" s="3"/>
    </row>
    <row r="136" spans="4:10" ht="15" customHeight="1">
      <c r="D136" s="3"/>
      <c r="G136" s="3"/>
      <c r="H136" s="3"/>
      <c r="I136" s="3"/>
      <c r="J136" s="3"/>
    </row>
    <row r="137" spans="4:10" ht="15" customHeight="1">
      <c r="D137" s="3"/>
      <c r="G137" s="3"/>
      <c r="H137" s="3"/>
      <c r="I137" s="3"/>
      <c r="J137" s="3"/>
    </row>
    <row r="138" spans="4:10" ht="15" customHeight="1">
      <c r="D138" s="3"/>
      <c r="G138" s="3"/>
      <c r="H138" s="3"/>
      <c r="I138" s="3"/>
      <c r="J138" s="3"/>
    </row>
    <row r="139" spans="4:10" ht="15" customHeight="1">
      <c r="D139" s="3"/>
      <c r="G139" s="3"/>
      <c r="H139" s="3"/>
      <c r="I139" s="3"/>
      <c r="J139" s="3"/>
    </row>
    <row r="140" spans="4:10" ht="15" customHeight="1">
      <c r="D140" s="3"/>
      <c r="G140" s="3"/>
      <c r="H140" s="3"/>
      <c r="I140" s="3"/>
      <c r="J140" s="3"/>
    </row>
    <row r="141" spans="4:10" ht="15" customHeight="1">
      <c r="D141" s="3"/>
      <c r="G141" s="3"/>
      <c r="H141" s="3"/>
      <c r="I141" s="3"/>
      <c r="J141" s="3"/>
    </row>
    <row r="142" spans="4:10" ht="15" customHeight="1">
      <c r="D142" s="3"/>
      <c r="G142" s="3"/>
      <c r="H142" s="3"/>
      <c r="I142" s="3"/>
      <c r="J142" s="3"/>
    </row>
    <row r="143" spans="4:10" ht="15" customHeight="1">
      <c r="D143" s="3"/>
      <c r="G143" s="3"/>
      <c r="H143" s="3"/>
      <c r="I143" s="3"/>
      <c r="J143" s="3"/>
    </row>
    <row r="144" spans="4:10" ht="15" customHeight="1">
      <c r="D144" s="3"/>
      <c r="G144" s="3"/>
      <c r="H144" s="3"/>
      <c r="I144" s="3"/>
      <c r="J144" s="3"/>
    </row>
    <row r="145" spans="4:10" ht="15" customHeight="1">
      <c r="D145" s="3"/>
      <c r="G145" s="3"/>
      <c r="H145" s="3"/>
      <c r="I145" s="3"/>
      <c r="J145" s="3"/>
    </row>
    <row r="146" spans="4:10" ht="15" customHeight="1">
      <c r="D146" s="3"/>
      <c r="G146" s="3"/>
      <c r="H146" s="3"/>
      <c r="I146" s="3"/>
      <c r="J146" s="3"/>
    </row>
    <row r="147" spans="4:10" ht="15" customHeight="1">
      <c r="D147" s="3"/>
      <c r="G147" s="3"/>
      <c r="H147" s="3"/>
      <c r="I147" s="3"/>
      <c r="J147" s="3"/>
    </row>
    <row r="148" spans="4:10" ht="15" customHeight="1">
      <c r="D148" s="3"/>
      <c r="G148" s="3"/>
      <c r="H148" s="3"/>
      <c r="I148" s="3"/>
      <c r="J148" s="3"/>
    </row>
    <row r="149" spans="4:10" ht="15" customHeight="1">
      <c r="D149" s="3"/>
      <c r="G149" s="3"/>
      <c r="H149" s="3"/>
      <c r="I149" s="3"/>
      <c r="J149" s="3"/>
    </row>
    <row r="150" spans="4:10" ht="15" customHeight="1">
      <c r="D150" s="3"/>
      <c r="G150" s="3"/>
      <c r="H150" s="3"/>
      <c r="I150" s="3"/>
      <c r="J150" s="3"/>
    </row>
    <row r="151" spans="4:10" ht="15" customHeight="1">
      <c r="D151" s="3"/>
      <c r="G151" s="3"/>
      <c r="H151" s="3"/>
      <c r="I151" s="3"/>
      <c r="J151" s="3"/>
    </row>
    <row r="152" spans="4:10" ht="15" customHeight="1">
      <c r="D152" s="3"/>
      <c r="G152" s="3"/>
      <c r="H152" s="3"/>
      <c r="I152" s="3"/>
      <c r="J152" s="3"/>
    </row>
    <row r="153" spans="4:10" ht="15" customHeight="1">
      <c r="D153" s="3"/>
      <c r="G153" s="3"/>
      <c r="H153" s="3"/>
      <c r="I153" s="3"/>
      <c r="J153" s="3"/>
    </row>
    <row r="154" spans="4:10" ht="15" customHeight="1">
      <c r="D154" s="3"/>
      <c r="G154" s="3"/>
      <c r="H154" s="3"/>
      <c r="I154" s="3"/>
      <c r="J154" s="3"/>
    </row>
    <row r="155" spans="4:10" ht="15" customHeight="1">
      <c r="D155" s="3"/>
      <c r="G155" s="3"/>
      <c r="H155" s="3"/>
      <c r="I155" s="3"/>
      <c r="J155" s="3"/>
    </row>
    <row r="156" spans="4:10" ht="15" customHeight="1">
      <c r="D156" s="3"/>
      <c r="G156" s="3"/>
      <c r="H156" s="3"/>
      <c r="I156" s="3"/>
      <c r="J156" s="3"/>
    </row>
    <row r="157" spans="4:10" ht="15" customHeight="1">
      <c r="D157" s="3"/>
      <c r="G157" s="3"/>
      <c r="H157" s="3"/>
      <c r="I157" s="3"/>
      <c r="J157" s="3"/>
    </row>
    <row r="158" spans="4:10" ht="15" customHeight="1">
      <c r="D158" s="3"/>
      <c r="G158" s="3"/>
      <c r="H158" s="3"/>
      <c r="I158" s="3"/>
      <c r="J158" s="3"/>
    </row>
    <row r="159" spans="4:10" ht="15" customHeight="1">
      <c r="D159" s="3"/>
      <c r="G159" s="3"/>
      <c r="H159" s="3"/>
      <c r="I159" s="3"/>
      <c r="J159" s="3"/>
    </row>
    <row r="160" spans="4:10" ht="15" customHeight="1">
      <c r="D160" s="3"/>
      <c r="G160" s="3"/>
      <c r="H160" s="3"/>
      <c r="I160" s="3"/>
      <c r="J160" s="3"/>
    </row>
    <row r="161" spans="4:10" ht="15" customHeight="1">
      <c r="D161" s="3"/>
      <c r="G161" s="3"/>
      <c r="H161" s="3"/>
      <c r="I161" s="3"/>
      <c r="J161" s="3"/>
    </row>
    <row r="162" spans="4:10" ht="15" customHeight="1">
      <c r="D162" s="3"/>
      <c r="G162" s="3"/>
      <c r="H162" s="3"/>
      <c r="I162" s="3"/>
      <c r="J162" s="3"/>
    </row>
    <row r="163" spans="4:10" ht="15" customHeight="1">
      <c r="D163" s="3"/>
      <c r="G163" s="3"/>
      <c r="H163" s="3"/>
      <c r="I163" s="3"/>
      <c r="J163" s="3"/>
    </row>
    <row r="164" spans="4:10" ht="15" customHeight="1">
      <c r="D164" s="3"/>
      <c r="G164" s="3"/>
      <c r="H164" s="3"/>
      <c r="I164" s="3"/>
      <c r="J164" s="3"/>
    </row>
    <row r="165" spans="4:10" ht="15" customHeight="1">
      <c r="D165" s="3"/>
      <c r="G165" s="3"/>
      <c r="H165" s="3"/>
      <c r="I165" s="3"/>
      <c r="J165" s="3"/>
    </row>
    <row r="166" spans="4:10" ht="15" customHeight="1">
      <c r="D166" s="3"/>
      <c r="G166" s="3"/>
      <c r="H166" s="3"/>
      <c r="I166" s="3"/>
      <c r="J166" s="3"/>
    </row>
    <row r="167" spans="4:10" ht="15" customHeight="1">
      <c r="D167" s="3"/>
      <c r="G167" s="3"/>
      <c r="H167" s="3"/>
      <c r="I167" s="3"/>
      <c r="J167" s="3"/>
    </row>
    <row r="168" spans="4:10" ht="15" customHeight="1">
      <c r="D168" s="3"/>
      <c r="G168" s="3"/>
      <c r="H168" s="3"/>
      <c r="I168" s="3"/>
      <c r="J168" s="3"/>
    </row>
    <row r="169" spans="4:10" ht="15" customHeight="1">
      <c r="D169" s="3"/>
      <c r="G169" s="3"/>
      <c r="H169" s="3"/>
      <c r="I169" s="3"/>
      <c r="J169" s="3"/>
    </row>
    <row r="170" spans="4:10" ht="15" customHeight="1">
      <c r="D170" s="3"/>
      <c r="G170" s="3"/>
      <c r="H170" s="3"/>
      <c r="I170" s="3"/>
      <c r="J170" s="3"/>
    </row>
    <row r="171" spans="4:10" ht="15" customHeight="1">
      <c r="D171" s="3"/>
      <c r="G171" s="3"/>
      <c r="H171" s="3"/>
      <c r="I171" s="3"/>
      <c r="J171" s="3"/>
    </row>
    <row r="172" spans="4:10" ht="15" customHeight="1">
      <c r="D172" s="3"/>
      <c r="G172" s="3"/>
      <c r="H172" s="3"/>
      <c r="I172" s="3"/>
      <c r="J172" s="3"/>
    </row>
    <row r="173" spans="4:10" ht="15" customHeight="1">
      <c r="D173" s="3"/>
      <c r="G173" s="3"/>
      <c r="H173" s="3"/>
      <c r="I173" s="3"/>
      <c r="J173" s="3"/>
    </row>
    <row r="174" spans="4:10" ht="15" customHeight="1">
      <c r="D174" s="3"/>
      <c r="G174" s="3"/>
      <c r="H174" s="3"/>
      <c r="I174" s="3"/>
      <c r="J174" s="3"/>
    </row>
    <row r="175" spans="4:10" ht="15" customHeight="1">
      <c r="D175" s="3"/>
      <c r="G175" s="3"/>
      <c r="H175" s="3"/>
      <c r="I175" s="3"/>
      <c r="J175" s="3"/>
    </row>
    <row r="176" spans="4:10" ht="15" customHeight="1">
      <c r="D176" s="3"/>
      <c r="G176" s="3"/>
      <c r="H176" s="3"/>
      <c r="I176" s="3"/>
      <c r="J176" s="3"/>
    </row>
    <row r="177" spans="4:10" ht="15" customHeight="1">
      <c r="D177" s="3"/>
      <c r="G177" s="3"/>
      <c r="H177" s="3"/>
      <c r="I177" s="3"/>
      <c r="J177" s="3"/>
    </row>
    <row r="178" spans="4:10" ht="15" customHeight="1">
      <c r="D178" s="3"/>
      <c r="G178" s="3"/>
      <c r="H178" s="3"/>
      <c r="I178" s="3"/>
      <c r="J178" s="3"/>
    </row>
    <row r="179" spans="4:10" ht="15" customHeight="1">
      <c r="D179" s="3"/>
      <c r="G179" s="3"/>
      <c r="H179" s="3"/>
      <c r="I179" s="3"/>
      <c r="J179" s="3"/>
    </row>
    <row r="180" spans="4:10" ht="15" customHeight="1">
      <c r="D180" s="3"/>
      <c r="G180" s="3"/>
      <c r="H180" s="3"/>
      <c r="I180" s="3"/>
      <c r="J180" s="3"/>
    </row>
    <row r="181" spans="4:10" ht="15" customHeight="1">
      <c r="D181" s="3"/>
      <c r="G181" s="3"/>
      <c r="H181" s="3"/>
      <c r="I181" s="3"/>
      <c r="J181" s="3"/>
    </row>
    <row r="182" spans="4:10" ht="15" customHeight="1">
      <c r="D182" s="3"/>
      <c r="G182" s="3"/>
      <c r="H182" s="3"/>
      <c r="I182" s="3"/>
      <c r="J182" s="3"/>
    </row>
    <row r="183" spans="4:10" ht="15" customHeight="1">
      <c r="D183" s="3"/>
      <c r="G183" s="3"/>
      <c r="H183" s="3"/>
      <c r="I183" s="3"/>
      <c r="J183" s="3"/>
    </row>
    <row r="184" spans="4:10" ht="15" customHeight="1">
      <c r="D184" s="3"/>
      <c r="G184" s="3"/>
      <c r="H184" s="3"/>
      <c r="I184" s="3"/>
      <c r="J184" s="3"/>
    </row>
    <row r="185" spans="4:10" ht="15" customHeight="1">
      <c r="D185" s="3"/>
      <c r="G185" s="3"/>
      <c r="H185" s="3"/>
      <c r="I185" s="3"/>
      <c r="J185" s="3"/>
    </row>
    <row r="186" spans="4:10" ht="15" customHeight="1">
      <c r="D186" s="3"/>
      <c r="G186" s="3"/>
      <c r="H186" s="3"/>
      <c r="I186" s="3"/>
      <c r="J186" s="3"/>
    </row>
    <row r="187" spans="4:10" ht="15" customHeight="1">
      <c r="D187" s="3"/>
      <c r="G187" s="3"/>
      <c r="H187" s="3"/>
      <c r="I187" s="3"/>
      <c r="J187" s="3"/>
    </row>
    <row r="188" spans="4:10" ht="15" customHeight="1">
      <c r="D188" s="3"/>
      <c r="G188" s="3"/>
      <c r="H188" s="3"/>
      <c r="I188" s="3"/>
      <c r="J188" s="3"/>
    </row>
    <row r="189" spans="4:10" ht="15" customHeight="1">
      <c r="D189" s="3"/>
      <c r="G189" s="3"/>
      <c r="H189" s="3"/>
      <c r="I189" s="3"/>
      <c r="J189" s="3"/>
    </row>
    <row r="190" spans="4:10" ht="15" customHeight="1">
      <c r="D190" s="3"/>
      <c r="G190" s="3"/>
      <c r="H190" s="3"/>
      <c r="I190" s="3"/>
      <c r="J190" s="3"/>
    </row>
    <row r="191" spans="4:10" ht="15" customHeight="1">
      <c r="D191" s="3"/>
      <c r="G191" s="3"/>
      <c r="H191" s="3"/>
      <c r="I191" s="3"/>
      <c r="J191" s="3"/>
    </row>
    <row r="192" spans="4:10" ht="15" customHeight="1">
      <c r="D192" s="3"/>
      <c r="G192" s="3"/>
      <c r="H192" s="3"/>
      <c r="I192" s="3"/>
      <c r="J192" s="3"/>
    </row>
    <row r="193" spans="4:10" ht="15" customHeight="1">
      <c r="D193" s="3"/>
      <c r="G193" s="3"/>
      <c r="H193" s="3"/>
      <c r="I193" s="3"/>
      <c r="J193" s="3"/>
    </row>
    <row r="194" spans="4:10" ht="15" customHeight="1">
      <c r="D194" s="3"/>
      <c r="G194" s="3"/>
      <c r="H194" s="3"/>
      <c r="I194" s="3"/>
      <c r="J194" s="3"/>
    </row>
    <row r="195" spans="4:10" ht="15" customHeight="1">
      <c r="D195" s="3"/>
      <c r="G195" s="3"/>
      <c r="H195" s="3"/>
      <c r="I195" s="3"/>
      <c r="J195" s="3"/>
    </row>
    <row r="196" spans="4:10" ht="15" customHeight="1">
      <c r="D196" s="3"/>
      <c r="G196" s="3"/>
      <c r="H196" s="3"/>
      <c r="I196" s="3"/>
      <c r="J196" s="3"/>
    </row>
    <row r="197" spans="4:10" ht="15" customHeight="1">
      <c r="D197" s="3"/>
      <c r="G197" s="3"/>
      <c r="H197" s="3"/>
      <c r="I197" s="3"/>
      <c r="J197" s="3"/>
    </row>
    <row r="198" spans="4:10" ht="15" customHeight="1">
      <c r="D198" s="3"/>
      <c r="G198" s="3"/>
      <c r="H198" s="3"/>
      <c r="I198" s="3"/>
      <c r="J198" s="3"/>
    </row>
    <row r="199" spans="4:10" ht="15" customHeight="1">
      <c r="D199" s="3"/>
      <c r="G199" s="3"/>
      <c r="H199" s="3"/>
      <c r="I199" s="3"/>
      <c r="J199" s="3"/>
    </row>
    <row r="200" spans="4:10" ht="15" customHeight="1">
      <c r="D200" s="3"/>
      <c r="G200" s="3"/>
      <c r="H200" s="3"/>
      <c r="I200" s="3"/>
      <c r="J200" s="3"/>
    </row>
    <row r="201" spans="4:10" ht="15" customHeight="1">
      <c r="D201" s="3"/>
      <c r="G201" s="3"/>
      <c r="H201" s="3"/>
      <c r="I201" s="3"/>
      <c r="J201" s="3"/>
    </row>
    <row r="202" spans="4:10" ht="15" customHeight="1">
      <c r="D202" s="3"/>
      <c r="G202" s="3"/>
      <c r="H202" s="3"/>
      <c r="I202" s="3"/>
      <c r="J202" s="3"/>
    </row>
    <row r="203" spans="4:10" ht="15" customHeight="1">
      <c r="D203" s="3"/>
      <c r="G203" s="3"/>
      <c r="H203" s="3"/>
      <c r="I203" s="3"/>
      <c r="J203" s="3"/>
    </row>
    <row r="204" spans="4:10" ht="15" customHeight="1">
      <c r="D204" s="3"/>
      <c r="G204" s="3"/>
      <c r="H204" s="3"/>
      <c r="I204" s="3"/>
      <c r="J204" s="3"/>
    </row>
    <row r="205" spans="4:10" ht="15" customHeight="1">
      <c r="D205" s="3"/>
      <c r="G205" s="3"/>
      <c r="H205" s="3"/>
      <c r="I205" s="3"/>
      <c r="J205" s="3"/>
    </row>
    <row r="206" spans="4:10" ht="15" customHeight="1">
      <c r="D206" s="3"/>
      <c r="G206" s="3"/>
      <c r="H206" s="3"/>
      <c r="I206" s="3"/>
      <c r="J206" s="3"/>
    </row>
    <row r="207" spans="4:10" ht="15" customHeight="1">
      <c r="D207" s="3"/>
      <c r="G207" s="3"/>
      <c r="H207" s="3"/>
      <c r="I207" s="3"/>
      <c r="J207" s="3"/>
    </row>
    <row r="208" spans="4:10" ht="15" customHeight="1">
      <c r="D208" s="3"/>
      <c r="G208" s="3"/>
      <c r="H208" s="3"/>
      <c r="I208" s="3"/>
      <c r="J208" s="3"/>
    </row>
    <row r="209" spans="4:10" ht="15" customHeight="1">
      <c r="D209" s="3"/>
      <c r="G209" s="3"/>
      <c r="H209" s="3"/>
      <c r="I209" s="3"/>
      <c r="J209" s="3"/>
    </row>
    <row r="210" spans="4:10" ht="15" customHeight="1">
      <c r="D210" s="3"/>
      <c r="G210" s="3"/>
      <c r="H210" s="3"/>
      <c r="I210" s="3"/>
      <c r="J210" s="3"/>
    </row>
    <row r="211" spans="4:10" ht="15" customHeight="1">
      <c r="D211" s="3"/>
      <c r="G211" s="3"/>
      <c r="H211" s="3"/>
      <c r="I211" s="3"/>
      <c r="J211" s="3"/>
    </row>
    <row r="212" spans="4:10" ht="15" customHeight="1">
      <c r="D212" s="3"/>
      <c r="G212" s="3"/>
      <c r="H212" s="3"/>
      <c r="I212" s="3"/>
      <c r="J212" s="3"/>
    </row>
    <row r="213" spans="4:10" ht="15" customHeight="1">
      <c r="D213" s="3"/>
      <c r="G213" s="3"/>
      <c r="H213" s="3"/>
      <c r="I213" s="3"/>
      <c r="J213" s="3"/>
    </row>
    <row r="214" spans="4:10" ht="15" customHeight="1">
      <c r="D214" s="3"/>
      <c r="G214" s="3"/>
      <c r="H214" s="3"/>
      <c r="I214" s="3"/>
      <c r="J214" s="3"/>
    </row>
    <row r="215" spans="4:10" ht="15" customHeight="1">
      <c r="D215" s="3"/>
      <c r="G215" s="3"/>
      <c r="H215" s="3"/>
      <c r="I215" s="3"/>
      <c r="J215" s="3"/>
    </row>
    <row r="216" spans="4:10" ht="15" customHeight="1">
      <c r="D216" s="3"/>
      <c r="G216" s="3"/>
      <c r="H216" s="3"/>
      <c r="I216" s="3"/>
      <c r="J216" s="3"/>
    </row>
    <row r="217" spans="4:10" ht="15" customHeight="1">
      <c r="D217" s="3"/>
      <c r="G217" s="3"/>
      <c r="H217" s="3"/>
      <c r="I217" s="3"/>
      <c r="J217" s="3"/>
    </row>
    <row r="218" spans="4:10" ht="15" customHeight="1">
      <c r="D218" s="3"/>
      <c r="G218" s="3"/>
      <c r="H218" s="3"/>
      <c r="I218" s="3"/>
      <c r="J218" s="3"/>
    </row>
    <row r="219" spans="4:10" ht="15" customHeight="1">
      <c r="D219" s="3"/>
      <c r="G219" s="3"/>
      <c r="H219" s="3"/>
      <c r="I219" s="3"/>
      <c r="J219" s="3"/>
    </row>
    <row r="220" spans="4:10" ht="15" customHeight="1">
      <c r="D220" s="3"/>
      <c r="G220" s="3"/>
      <c r="H220" s="3"/>
      <c r="I220" s="3"/>
      <c r="J220" s="3"/>
    </row>
    <row r="221" spans="4:10" ht="15" customHeight="1">
      <c r="D221" s="3"/>
      <c r="G221" s="3"/>
      <c r="H221" s="3"/>
      <c r="I221" s="3"/>
      <c r="J221" s="3"/>
    </row>
    <row r="222" spans="4:10" ht="15" customHeight="1">
      <c r="D222" s="3"/>
      <c r="G222" s="3"/>
      <c r="H222" s="3"/>
      <c r="I222" s="3"/>
      <c r="J222" s="3"/>
    </row>
    <row r="223" spans="4:10" ht="15" customHeight="1">
      <c r="D223" s="3"/>
      <c r="G223" s="3"/>
      <c r="H223" s="3"/>
      <c r="I223" s="3"/>
      <c r="J223" s="3"/>
    </row>
    <row r="224" spans="4:10" ht="15" customHeight="1">
      <c r="D224" s="3"/>
      <c r="G224" s="3"/>
      <c r="H224" s="3"/>
      <c r="I224" s="3"/>
      <c r="J224" s="3"/>
    </row>
    <row r="225" spans="4:10" ht="15" customHeight="1">
      <c r="D225" s="3"/>
      <c r="G225" s="3"/>
      <c r="H225" s="3"/>
      <c r="I225" s="3"/>
      <c r="J225" s="3"/>
    </row>
    <row r="226" spans="4:10" ht="15" customHeight="1">
      <c r="D226" s="3"/>
      <c r="G226" s="3"/>
      <c r="H226" s="3"/>
      <c r="I226" s="3"/>
      <c r="J226" s="3"/>
    </row>
    <row r="227" spans="4:10" ht="15" customHeight="1">
      <c r="D227" s="3"/>
      <c r="G227" s="3"/>
      <c r="H227" s="3"/>
      <c r="I227" s="3"/>
      <c r="J227" s="3"/>
    </row>
    <row r="228" spans="4:10" ht="15" customHeight="1">
      <c r="D228" s="3"/>
      <c r="G228" s="3"/>
      <c r="H228" s="3"/>
      <c r="I228" s="3"/>
      <c r="J228" s="3"/>
    </row>
    <row r="229" spans="4:10" ht="15" customHeight="1">
      <c r="D229" s="3"/>
      <c r="G229" s="3"/>
      <c r="H229" s="3"/>
      <c r="I229" s="3"/>
      <c r="J229" s="3"/>
    </row>
    <row r="230" spans="4:10" ht="15" customHeight="1">
      <c r="D230" s="3"/>
      <c r="G230" s="3"/>
      <c r="H230" s="3"/>
      <c r="I230" s="3"/>
      <c r="J230" s="3"/>
    </row>
    <row r="231" spans="4:10" ht="15" customHeight="1">
      <c r="D231" s="3"/>
      <c r="G231" s="3"/>
      <c r="H231" s="3"/>
      <c r="I231" s="3"/>
      <c r="J231" s="3"/>
    </row>
    <row r="232" spans="4:10" ht="15" customHeight="1">
      <c r="D232" s="3"/>
      <c r="G232" s="3"/>
      <c r="H232" s="3"/>
      <c r="I232" s="3"/>
      <c r="J232" s="3"/>
    </row>
    <row r="233" spans="4:10" ht="15" customHeight="1">
      <c r="D233" s="3"/>
      <c r="G233" s="3"/>
      <c r="H233" s="3"/>
      <c r="I233" s="3"/>
      <c r="J233" s="3"/>
    </row>
    <row r="234" spans="4:10" ht="15" customHeight="1">
      <c r="D234" s="3"/>
      <c r="G234" s="3"/>
      <c r="H234" s="3"/>
      <c r="I234" s="3"/>
      <c r="J234" s="3"/>
    </row>
    <row r="235" spans="4:10" ht="15" customHeight="1">
      <c r="D235" s="3"/>
      <c r="G235" s="3"/>
      <c r="H235" s="3"/>
      <c r="I235" s="3"/>
      <c r="J235" s="3"/>
    </row>
    <row r="236" spans="4:10" ht="15" customHeight="1">
      <c r="D236" s="3"/>
      <c r="G236" s="3"/>
      <c r="H236" s="3"/>
      <c r="I236" s="3"/>
      <c r="J236" s="3"/>
    </row>
    <row r="237" spans="4:10" ht="15" customHeight="1">
      <c r="D237" s="3"/>
      <c r="G237" s="3"/>
      <c r="H237" s="3"/>
      <c r="I237" s="3"/>
      <c r="J237" s="3"/>
    </row>
    <row r="238" spans="4:10" ht="15" customHeight="1">
      <c r="D238" s="3"/>
      <c r="G238" s="3"/>
      <c r="H238" s="3"/>
      <c r="I238" s="3"/>
      <c r="J238" s="3"/>
    </row>
    <row r="239" spans="4:10" ht="15" customHeight="1">
      <c r="D239" s="3"/>
      <c r="G239" s="3"/>
      <c r="H239" s="3"/>
      <c r="I239" s="3"/>
      <c r="J239" s="3"/>
    </row>
    <row r="240" spans="4:10" ht="15" customHeight="1">
      <c r="D240" s="3"/>
      <c r="G240" s="3"/>
      <c r="H240" s="3"/>
      <c r="I240" s="3"/>
      <c r="J240" s="3"/>
    </row>
    <row r="241" spans="4:10" ht="15" customHeight="1">
      <c r="D241" s="3"/>
      <c r="G241" s="3"/>
      <c r="H241" s="3"/>
      <c r="I241" s="3"/>
      <c r="J241" s="3"/>
    </row>
    <row r="242" spans="4:10" ht="15" customHeight="1">
      <c r="D242" s="3"/>
      <c r="G242" s="3"/>
      <c r="H242" s="3"/>
      <c r="I242" s="3"/>
      <c r="J242" s="3"/>
    </row>
    <row r="243" spans="4:10" ht="15" customHeight="1">
      <c r="D243" s="3"/>
      <c r="G243" s="3"/>
      <c r="H243" s="3"/>
      <c r="I243" s="3"/>
      <c r="J243" s="3"/>
    </row>
    <row r="244" spans="4:10" ht="15" customHeight="1">
      <c r="D244" s="3"/>
      <c r="G244" s="3"/>
      <c r="H244" s="3"/>
      <c r="I244" s="3"/>
      <c r="J244" s="3"/>
    </row>
    <row r="245" spans="4:10" ht="15" customHeight="1">
      <c r="D245" s="3"/>
      <c r="G245" s="3"/>
      <c r="H245" s="3"/>
      <c r="I245" s="3"/>
      <c r="J245" s="3"/>
    </row>
    <row r="246" spans="4:10" ht="15" customHeight="1">
      <c r="D246" s="3"/>
      <c r="G246" s="3"/>
      <c r="H246" s="3"/>
      <c r="I246" s="3"/>
      <c r="J246" s="3"/>
    </row>
    <row r="247" spans="4:10" ht="15" customHeight="1">
      <c r="D247" s="3"/>
      <c r="G247" s="3"/>
      <c r="H247" s="3"/>
      <c r="I247" s="3"/>
      <c r="J247" s="3"/>
    </row>
    <row r="248" spans="4:10" ht="15" customHeight="1">
      <c r="D248" s="3"/>
      <c r="G248" s="3"/>
      <c r="H248" s="3"/>
      <c r="I248" s="3"/>
      <c r="J248" s="3"/>
    </row>
    <row r="249" spans="4:10" ht="15" customHeight="1">
      <c r="D249" s="3"/>
      <c r="G249" s="3"/>
      <c r="H249" s="3"/>
      <c r="I249" s="3"/>
      <c r="J249" s="3"/>
    </row>
    <row r="250" spans="4:10" ht="15" customHeight="1">
      <c r="D250" s="3"/>
      <c r="G250" s="3"/>
      <c r="H250" s="3"/>
      <c r="I250" s="3"/>
      <c r="J250" s="3"/>
    </row>
    <row r="251" spans="4:10" ht="15" customHeight="1">
      <c r="D251" s="3"/>
      <c r="G251" s="3"/>
      <c r="H251" s="3"/>
      <c r="I251" s="3"/>
      <c r="J251" s="3"/>
    </row>
    <row r="252" spans="4:10" ht="15" customHeight="1">
      <c r="D252" s="3"/>
      <c r="G252" s="3"/>
      <c r="H252" s="3"/>
      <c r="I252" s="3"/>
      <c r="J252" s="3"/>
    </row>
    <row r="253" spans="4:10" ht="15" customHeight="1">
      <c r="D253" s="3"/>
      <c r="G253" s="3"/>
      <c r="H253" s="3"/>
      <c r="I253" s="3"/>
      <c r="J253" s="3"/>
    </row>
    <row r="254" spans="4:10" ht="15" customHeight="1">
      <c r="D254" s="3"/>
      <c r="G254" s="3"/>
      <c r="H254" s="3"/>
      <c r="I254" s="3"/>
      <c r="J254" s="3"/>
    </row>
    <row r="255" spans="4:10" ht="15" customHeight="1">
      <c r="D255" s="3"/>
      <c r="G255" s="3"/>
      <c r="H255" s="3"/>
      <c r="I255" s="3"/>
      <c r="J255" s="3"/>
    </row>
    <row r="256" spans="4:10" ht="15" customHeight="1">
      <c r="D256" s="3"/>
      <c r="G256" s="3"/>
      <c r="H256" s="3"/>
      <c r="I256" s="3"/>
      <c r="J256" s="3"/>
    </row>
    <row r="257" spans="4:10" ht="15" customHeight="1">
      <c r="D257" s="3"/>
      <c r="G257" s="3"/>
      <c r="H257" s="3"/>
      <c r="I257" s="3"/>
      <c r="J257" s="3"/>
    </row>
    <row r="258" spans="4:10" ht="15" customHeight="1">
      <c r="D258" s="3"/>
      <c r="G258" s="3"/>
      <c r="H258" s="3"/>
      <c r="I258" s="3"/>
      <c r="J258" s="3"/>
    </row>
    <row r="259" spans="4:10" ht="15" customHeight="1">
      <c r="D259" s="3"/>
      <c r="G259" s="3"/>
      <c r="H259" s="3"/>
      <c r="I259" s="3"/>
      <c r="J259" s="3"/>
    </row>
    <row r="260" spans="4:10" ht="15" customHeight="1">
      <c r="D260" s="3"/>
      <c r="G260" s="3"/>
      <c r="H260" s="3"/>
      <c r="I260" s="3"/>
      <c r="J260" s="3"/>
    </row>
    <row r="261" spans="4:10" ht="15" customHeight="1">
      <c r="D261" s="3"/>
      <c r="G261" s="3"/>
      <c r="H261" s="3"/>
      <c r="I261" s="3"/>
      <c r="J261" s="3"/>
    </row>
    <row r="262" spans="4:10" ht="15" customHeight="1">
      <c r="D262" s="3"/>
      <c r="G262" s="3"/>
      <c r="H262" s="3"/>
      <c r="I262" s="3"/>
      <c r="J262" s="3"/>
    </row>
    <row r="263" spans="4:10" ht="15" customHeight="1">
      <c r="D263" s="3"/>
      <c r="G263" s="3"/>
      <c r="H263" s="3"/>
      <c r="I263" s="3"/>
      <c r="J263" s="3"/>
    </row>
    <row r="264" spans="4:10" ht="15" customHeight="1">
      <c r="D264" s="3"/>
      <c r="G264" s="3"/>
      <c r="H264" s="3"/>
      <c r="I264" s="3"/>
      <c r="J264" s="3"/>
    </row>
    <row r="265" spans="4:10" ht="15" customHeight="1">
      <c r="D265" s="3"/>
      <c r="G265" s="3"/>
      <c r="H265" s="3"/>
      <c r="I265" s="3"/>
      <c r="J265" s="3"/>
    </row>
    <row r="266" spans="4:10" ht="15" customHeight="1">
      <c r="D266" s="3"/>
      <c r="G266" s="3"/>
      <c r="H266" s="3"/>
      <c r="I266" s="3"/>
      <c r="J266" s="3"/>
    </row>
    <row r="267" spans="4:10" ht="15" customHeight="1">
      <c r="D267" s="3"/>
      <c r="G267" s="3"/>
      <c r="H267" s="3"/>
      <c r="I267" s="3"/>
      <c r="J267" s="3"/>
    </row>
    <row r="268" spans="4:10" ht="15" customHeight="1">
      <c r="D268" s="3"/>
      <c r="G268" s="3"/>
      <c r="H268" s="3"/>
      <c r="I268" s="3"/>
      <c r="J268" s="3"/>
    </row>
    <row r="269" spans="4:10" ht="15" customHeight="1">
      <c r="D269" s="3"/>
      <c r="G269" s="3"/>
      <c r="H269" s="3"/>
      <c r="I269" s="3"/>
      <c r="J269" s="3"/>
    </row>
    <row r="270" spans="4:10" ht="15" customHeight="1">
      <c r="D270" s="3"/>
      <c r="G270" s="3"/>
      <c r="H270" s="3"/>
      <c r="I270" s="3"/>
      <c r="J270" s="3"/>
    </row>
    <row r="271" spans="4:10" ht="15" customHeight="1">
      <c r="D271" s="3"/>
      <c r="G271" s="3"/>
      <c r="H271" s="3"/>
      <c r="I271" s="3"/>
      <c r="J271" s="3"/>
    </row>
    <row r="272" spans="4:10" ht="15" customHeight="1">
      <c r="D272" s="3"/>
      <c r="G272" s="3"/>
      <c r="H272" s="3"/>
      <c r="I272" s="3"/>
      <c r="J272" s="3"/>
    </row>
    <row r="273" spans="4:10" ht="15" customHeight="1">
      <c r="D273" s="3"/>
      <c r="G273" s="3"/>
      <c r="H273" s="3"/>
      <c r="I273" s="3"/>
      <c r="J273" s="3"/>
    </row>
    <row r="274" spans="4:10" ht="15" customHeight="1">
      <c r="D274" s="3"/>
      <c r="G274" s="3"/>
      <c r="H274" s="3"/>
      <c r="I274" s="3"/>
      <c r="J274" s="3"/>
    </row>
    <row r="275" spans="4:10" ht="15" customHeight="1">
      <c r="D275" s="3"/>
      <c r="G275" s="3"/>
      <c r="H275" s="3"/>
      <c r="I275" s="3"/>
      <c r="J275" s="3"/>
    </row>
    <row r="276" spans="4:10" ht="15" customHeight="1">
      <c r="D276" s="3"/>
      <c r="G276" s="3"/>
      <c r="H276" s="3"/>
      <c r="I276" s="3"/>
      <c r="J276" s="3"/>
    </row>
    <row r="277" spans="4:10" ht="15" customHeight="1">
      <c r="D277" s="3"/>
      <c r="G277" s="3"/>
      <c r="H277" s="3"/>
      <c r="I277" s="3"/>
      <c r="J277" s="3"/>
    </row>
    <row r="278" spans="4:10" ht="15" customHeight="1">
      <c r="D278" s="3"/>
      <c r="G278" s="3"/>
      <c r="H278" s="3"/>
      <c r="I278" s="3"/>
      <c r="J278" s="3"/>
    </row>
    <row r="279" spans="4:10" ht="15" customHeight="1">
      <c r="D279" s="3"/>
      <c r="G279" s="3"/>
      <c r="H279" s="3"/>
      <c r="I279" s="3"/>
      <c r="J279" s="3"/>
    </row>
    <row r="280" spans="4:10" ht="15" customHeight="1">
      <c r="D280" s="3"/>
      <c r="G280" s="3"/>
      <c r="H280" s="3"/>
      <c r="I280" s="3"/>
      <c r="J280" s="3"/>
    </row>
    <row r="281" spans="4:10" ht="15" customHeight="1">
      <c r="D281" s="3"/>
      <c r="G281" s="3"/>
      <c r="H281" s="3"/>
      <c r="I281" s="3"/>
      <c r="J281" s="3"/>
    </row>
    <row r="282" spans="4:10" ht="15" customHeight="1">
      <c r="D282" s="3"/>
      <c r="G282" s="3"/>
      <c r="H282" s="3"/>
      <c r="I282" s="3"/>
      <c r="J282" s="3"/>
    </row>
    <row r="283" spans="4:10" ht="15" customHeight="1">
      <c r="D283" s="3"/>
      <c r="G283" s="3"/>
      <c r="H283" s="3"/>
      <c r="I283" s="3"/>
      <c r="J283" s="3"/>
    </row>
    <row r="284" spans="4:10" ht="15" customHeight="1">
      <c r="D284" s="3"/>
      <c r="G284" s="3"/>
      <c r="H284" s="3"/>
      <c r="I284" s="3"/>
      <c r="J284" s="3"/>
    </row>
    <row r="285" spans="4:10" ht="15" customHeight="1">
      <c r="D285" s="3"/>
      <c r="G285" s="3"/>
      <c r="H285" s="3"/>
      <c r="I285" s="3"/>
      <c r="J285" s="3"/>
    </row>
    <row r="286" spans="4:10" ht="15" customHeight="1">
      <c r="D286" s="3"/>
      <c r="G286" s="3"/>
      <c r="H286" s="3"/>
      <c r="I286" s="3"/>
      <c r="J286" s="3"/>
    </row>
    <row r="287" spans="4:10" ht="15" customHeight="1">
      <c r="D287" s="3"/>
      <c r="G287" s="3"/>
      <c r="H287" s="3"/>
      <c r="I287" s="3"/>
      <c r="J287" s="3"/>
    </row>
    <row r="288" spans="4:10" ht="15" customHeight="1">
      <c r="D288" s="3"/>
      <c r="G288" s="3"/>
      <c r="H288" s="3"/>
      <c r="I288" s="3"/>
      <c r="J288" s="3"/>
    </row>
    <row r="289" spans="4:10" ht="15" customHeight="1">
      <c r="D289" s="3"/>
      <c r="G289" s="3"/>
      <c r="H289" s="3"/>
      <c r="I289" s="3"/>
      <c r="J289" s="3"/>
    </row>
    <row r="290" spans="4:10" ht="15" customHeight="1">
      <c r="D290" s="3"/>
      <c r="G290" s="3"/>
      <c r="H290" s="3"/>
      <c r="I290" s="3"/>
      <c r="J290" s="3"/>
    </row>
    <row r="291" spans="4:10" ht="15" customHeight="1">
      <c r="D291" s="3"/>
      <c r="G291" s="3"/>
      <c r="H291" s="3"/>
      <c r="I291" s="3"/>
      <c r="J291" s="3"/>
    </row>
    <row r="292" spans="4:10" ht="15" customHeight="1">
      <c r="D292" s="3"/>
      <c r="G292" s="3"/>
      <c r="H292" s="3"/>
      <c r="I292" s="3"/>
      <c r="J292" s="3"/>
    </row>
    <row r="293" spans="4:10" ht="15" customHeight="1">
      <c r="D293" s="3"/>
      <c r="G293" s="3"/>
      <c r="H293" s="3"/>
      <c r="I293" s="3"/>
      <c r="J293" s="3"/>
    </row>
    <row r="294" spans="4:10" ht="15" customHeight="1">
      <c r="D294" s="3"/>
      <c r="G294" s="3"/>
      <c r="H294" s="3"/>
      <c r="I294" s="3"/>
      <c r="J294" s="3"/>
    </row>
    <row r="295" spans="4:10" ht="15" customHeight="1">
      <c r="D295" s="3"/>
      <c r="G295" s="3"/>
      <c r="H295" s="3"/>
      <c r="I295" s="3"/>
      <c r="J295" s="3"/>
    </row>
    <row r="296" spans="4:10" ht="15" customHeight="1">
      <c r="D296" s="3"/>
      <c r="G296" s="3"/>
      <c r="H296" s="3"/>
      <c r="I296" s="3"/>
      <c r="J296" s="3"/>
    </row>
    <row r="297" spans="4:10" ht="15" customHeight="1">
      <c r="D297" s="3"/>
      <c r="G297" s="3"/>
      <c r="H297" s="3"/>
      <c r="I297" s="3"/>
      <c r="J297" s="3"/>
    </row>
    <row r="298" spans="4:10" ht="15" customHeight="1">
      <c r="D298" s="3"/>
      <c r="G298" s="3"/>
      <c r="H298" s="3"/>
      <c r="I298" s="3"/>
      <c r="J298" s="3"/>
    </row>
    <row r="299" spans="4:10" ht="15" customHeight="1">
      <c r="D299" s="3"/>
      <c r="G299" s="3"/>
      <c r="H299" s="3"/>
      <c r="I299" s="3"/>
      <c r="J299" s="3"/>
    </row>
    <row r="300" spans="4:10" ht="15" customHeight="1">
      <c r="D300" s="3"/>
      <c r="G300" s="3"/>
      <c r="H300" s="3"/>
      <c r="I300" s="3"/>
      <c r="J300" s="3"/>
    </row>
    <row r="301" spans="4:10" ht="15" customHeight="1">
      <c r="D301" s="3"/>
      <c r="G301" s="3"/>
      <c r="H301" s="3"/>
      <c r="I301" s="3"/>
      <c r="J301" s="3"/>
    </row>
    <row r="302" spans="4:10" ht="15" customHeight="1">
      <c r="D302" s="3"/>
      <c r="G302" s="3"/>
      <c r="H302" s="3"/>
      <c r="I302" s="3"/>
      <c r="J302" s="3"/>
    </row>
    <row r="303" spans="4:10" ht="15" customHeight="1">
      <c r="D303" s="3"/>
      <c r="G303" s="3"/>
      <c r="H303" s="3"/>
      <c r="I303" s="3"/>
      <c r="J303" s="3"/>
    </row>
    <row r="304" spans="4:10" ht="15" customHeight="1">
      <c r="D304" s="3"/>
      <c r="G304" s="3"/>
      <c r="H304" s="3"/>
      <c r="I304" s="3"/>
      <c r="J304" s="3"/>
    </row>
    <row r="305" spans="4:10" ht="15" customHeight="1">
      <c r="D305" s="3"/>
      <c r="G305" s="3"/>
      <c r="H305" s="3"/>
      <c r="I305" s="3"/>
      <c r="J305" s="3"/>
    </row>
    <row r="306" spans="4:10" ht="15" customHeight="1">
      <c r="D306" s="3"/>
      <c r="G306" s="3"/>
      <c r="H306" s="3"/>
      <c r="I306" s="3"/>
      <c r="J306" s="3"/>
    </row>
    <row r="307" spans="4:10" ht="15" customHeight="1">
      <c r="D307" s="3"/>
      <c r="G307" s="3"/>
      <c r="H307" s="3"/>
      <c r="I307" s="3"/>
      <c r="J307" s="3"/>
    </row>
    <row r="308" spans="4:10" ht="15" customHeight="1">
      <c r="D308" s="3"/>
      <c r="G308" s="3"/>
      <c r="H308" s="3"/>
      <c r="I308" s="3"/>
      <c r="J308" s="3"/>
    </row>
    <row r="309" spans="4:10" ht="15" customHeight="1">
      <c r="D309" s="3"/>
      <c r="G309" s="3"/>
      <c r="H309" s="3"/>
      <c r="I309" s="3"/>
      <c r="J309" s="3"/>
    </row>
    <row r="310" spans="4:10" ht="15" customHeight="1">
      <c r="D310" s="3"/>
      <c r="G310" s="3"/>
      <c r="H310" s="3"/>
      <c r="I310" s="3"/>
      <c r="J310" s="3"/>
    </row>
    <row r="311" spans="4:10" ht="15" customHeight="1">
      <c r="D311" s="3"/>
      <c r="G311" s="3"/>
      <c r="H311" s="3"/>
      <c r="I311" s="3"/>
      <c r="J311" s="3"/>
    </row>
    <row r="312" spans="4:10" ht="15" customHeight="1">
      <c r="D312" s="3"/>
      <c r="G312" s="3"/>
      <c r="H312" s="3"/>
      <c r="I312" s="3"/>
      <c r="J312" s="3"/>
    </row>
    <row r="313" spans="4:10" ht="15" customHeight="1">
      <c r="D313" s="3"/>
      <c r="G313" s="3"/>
      <c r="H313" s="3"/>
      <c r="I313" s="3"/>
      <c r="J313" s="3"/>
    </row>
    <row r="314" spans="4:10" ht="15" customHeight="1">
      <c r="D314" s="3"/>
      <c r="G314" s="3"/>
      <c r="H314" s="3"/>
      <c r="I314" s="3"/>
      <c r="J314" s="3"/>
    </row>
    <row r="315" spans="4:10" ht="15" customHeight="1">
      <c r="D315" s="3"/>
      <c r="G315" s="3"/>
      <c r="H315" s="3"/>
      <c r="I315" s="3"/>
      <c r="J315" s="3"/>
    </row>
    <row r="316" spans="4:10" ht="15" customHeight="1">
      <c r="D316" s="3"/>
      <c r="G316" s="3"/>
      <c r="H316" s="3"/>
      <c r="I316" s="3"/>
      <c r="J316" s="3"/>
    </row>
    <row r="317" spans="4:10" ht="15" customHeight="1">
      <c r="D317" s="3"/>
      <c r="G317" s="3"/>
      <c r="H317" s="3"/>
      <c r="I317" s="3"/>
      <c r="J317" s="3"/>
    </row>
    <row r="318" spans="4:10" ht="15" customHeight="1">
      <c r="D318" s="3"/>
      <c r="G318" s="3"/>
      <c r="H318" s="3"/>
      <c r="I318" s="3"/>
      <c r="J318" s="3"/>
    </row>
    <row r="319" spans="4:10" ht="15" customHeight="1">
      <c r="D319" s="3"/>
      <c r="G319" s="3"/>
      <c r="H319" s="3"/>
      <c r="I319" s="3"/>
      <c r="J319" s="3"/>
    </row>
    <row r="320" spans="4:10" ht="15" customHeight="1">
      <c r="D320" s="3"/>
      <c r="G320" s="3"/>
      <c r="H320" s="3"/>
      <c r="I320" s="3"/>
      <c r="J320" s="3"/>
    </row>
    <row r="321" spans="4:10" ht="15" customHeight="1">
      <c r="D321" s="3"/>
      <c r="G321" s="3"/>
      <c r="H321" s="3"/>
      <c r="I321" s="3"/>
      <c r="J321" s="3"/>
    </row>
    <row r="322" spans="4:10" ht="15" customHeight="1">
      <c r="D322" s="3"/>
      <c r="G322" s="3"/>
      <c r="H322" s="3"/>
      <c r="I322" s="3"/>
      <c r="J322" s="3"/>
    </row>
    <row r="323" spans="4:10" ht="15" customHeight="1">
      <c r="D323" s="3"/>
      <c r="G323" s="3"/>
      <c r="H323" s="3"/>
      <c r="I323" s="3"/>
      <c r="J323" s="3"/>
    </row>
    <row r="324" spans="4:10" ht="15" customHeight="1">
      <c r="D324" s="3"/>
      <c r="G324" s="3"/>
      <c r="H324" s="3"/>
      <c r="I324" s="3"/>
      <c r="J324" s="3"/>
    </row>
    <row r="325" spans="4:10" ht="15" customHeight="1">
      <c r="D325" s="3"/>
      <c r="G325" s="3"/>
      <c r="H325" s="3"/>
      <c r="I325" s="3"/>
      <c r="J325" s="3"/>
    </row>
    <row r="326" spans="4:10" ht="15" customHeight="1">
      <c r="D326" s="3"/>
      <c r="G326" s="3"/>
      <c r="H326" s="3"/>
      <c r="I326" s="3"/>
      <c r="J326" s="3"/>
    </row>
    <row r="327" spans="4:10" ht="15" customHeight="1">
      <c r="D327" s="3"/>
      <c r="G327" s="3"/>
      <c r="H327" s="3"/>
      <c r="I327" s="3"/>
      <c r="J327" s="3"/>
    </row>
    <row r="328" spans="4:10" ht="15" customHeight="1">
      <c r="D328" s="3"/>
      <c r="G328" s="3"/>
      <c r="H328" s="3"/>
      <c r="I328" s="3"/>
      <c r="J328" s="3"/>
    </row>
    <row r="329" spans="4:10" ht="15" customHeight="1">
      <c r="D329" s="3"/>
      <c r="G329" s="3"/>
      <c r="H329" s="3"/>
      <c r="I329" s="3"/>
      <c r="J329" s="3"/>
    </row>
    <row r="330" spans="4:10" ht="15" customHeight="1">
      <c r="D330" s="3"/>
      <c r="G330" s="3"/>
      <c r="H330" s="3"/>
      <c r="I330" s="3"/>
      <c r="J330" s="3"/>
    </row>
    <row r="331" spans="4:10" ht="15" customHeight="1">
      <c r="D331" s="3"/>
      <c r="G331" s="3"/>
      <c r="H331" s="3"/>
      <c r="I331" s="3"/>
      <c r="J331" s="3"/>
    </row>
    <row r="332" spans="4:10" ht="15" customHeight="1">
      <c r="D332" s="3"/>
      <c r="G332" s="3"/>
      <c r="H332" s="3"/>
      <c r="I332" s="3"/>
      <c r="J332" s="3"/>
    </row>
    <row r="333" spans="4:10" ht="15" customHeight="1">
      <c r="D333" s="3"/>
      <c r="G333" s="3"/>
      <c r="H333" s="3"/>
      <c r="I333" s="3"/>
      <c r="J333" s="3"/>
    </row>
    <row r="334" spans="4:10" ht="15" customHeight="1">
      <c r="D334" s="3"/>
      <c r="G334" s="3"/>
      <c r="H334" s="3"/>
      <c r="I334" s="3"/>
      <c r="J334" s="3"/>
    </row>
    <row r="335" spans="4:10" ht="15" customHeight="1">
      <c r="D335" s="3"/>
      <c r="G335" s="3"/>
      <c r="H335" s="3"/>
      <c r="I335" s="3"/>
      <c r="J335" s="3"/>
    </row>
    <row r="336" spans="4:10" ht="15" customHeight="1">
      <c r="D336" s="3"/>
      <c r="G336" s="3"/>
      <c r="H336" s="3"/>
      <c r="I336" s="3"/>
      <c r="J336" s="3"/>
    </row>
    <row r="337" spans="4:10" ht="15" customHeight="1">
      <c r="D337" s="3"/>
      <c r="G337" s="3"/>
      <c r="H337" s="3"/>
      <c r="I337" s="3"/>
      <c r="J337" s="3"/>
    </row>
    <row r="338" spans="4:10" ht="15" customHeight="1">
      <c r="D338" s="3"/>
      <c r="G338" s="3"/>
      <c r="H338" s="3"/>
      <c r="I338" s="3"/>
      <c r="J338" s="3"/>
    </row>
    <row r="339" spans="4:10" ht="15" customHeight="1">
      <c r="D339" s="3"/>
      <c r="G339" s="3"/>
      <c r="H339" s="3"/>
      <c r="I339" s="3"/>
      <c r="J339" s="3"/>
    </row>
    <row r="340" spans="4:10" ht="15" customHeight="1">
      <c r="D340" s="3"/>
      <c r="G340" s="3"/>
      <c r="H340" s="3"/>
      <c r="I340" s="3"/>
      <c r="J340" s="3"/>
    </row>
    <row r="341" spans="4:10" ht="15" customHeight="1">
      <c r="D341" s="3"/>
      <c r="G341" s="3"/>
      <c r="H341" s="3"/>
      <c r="I341" s="3"/>
      <c r="J341" s="3"/>
    </row>
    <row r="342" spans="4:10" ht="15" customHeight="1">
      <c r="D342" s="3"/>
      <c r="G342" s="3"/>
      <c r="H342" s="3"/>
      <c r="I342" s="3"/>
      <c r="J342" s="3"/>
    </row>
    <row r="343" spans="4:10" ht="15" customHeight="1">
      <c r="D343" s="3"/>
      <c r="G343" s="3"/>
      <c r="H343" s="3"/>
      <c r="I343" s="3"/>
      <c r="J343" s="3"/>
    </row>
    <row r="344" spans="4:10" ht="15" customHeight="1">
      <c r="D344" s="3"/>
      <c r="G344" s="3"/>
      <c r="H344" s="3"/>
      <c r="I344" s="3"/>
      <c r="J344" s="3"/>
    </row>
    <row r="345" spans="4:10" ht="15" customHeight="1">
      <c r="D345" s="3"/>
      <c r="G345" s="3"/>
      <c r="H345" s="3"/>
      <c r="I345" s="3"/>
      <c r="J345" s="3"/>
    </row>
    <row r="346" spans="4:10" ht="15" customHeight="1">
      <c r="D346" s="3"/>
      <c r="G346" s="3"/>
      <c r="H346" s="3"/>
      <c r="I346" s="3"/>
      <c r="J346" s="3"/>
    </row>
    <row r="347" spans="4:10" ht="15" customHeight="1">
      <c r="D347" s="3"/>
      <c r="G347" s="3"/>
      <c r="H347" s="3"/>
      <c r="I347" s="3"/>
      <c r="J347" s="3"/>
    </row>
    <row r="348" spans="4:10" ht="15" customHeight="1">
      <c r="D348" s="3"/>
      <c r="G348" s="3"/>
      <c r="H348" s="3"/>
      <c r="I348" s="3"/>
      <c r="J348" s="3"/>
    </row>
    <row r="349" spans="4:10" ht="15" customHeight="1">
      <c r="D349" s="3"/>
      <c r="G349" s="3"/>
      <c r="H349" s="3"/>
      <c r="I349" s="3"/>
      <c r="J349" s="3"/>
    </row>
    <row r="350" spans="4:10" ht="15" customHeight="1">
      <c r="D350" s="3"/>
      <c r="G350" s="3"/>
      <c r="H350" s="3"/>
      <c r="I350" s="3"/>
      <c r="J350" s="3"/>
    </row>
    <row r="351" spans="4:10" ht="15" customHeight="1">
      <c r="D351" s="3"/>
      <c r="G351" s="3"/>
      <c r="H351" s="3"/>
      <c r="I351" s="3"/>
      <c r="J351" s="3"/>
    </row>
    <row r="352" spans="4:10" ht="15" customHeight="1">
      <c r="D352" s="3"/>
      <c r="G352" s="3"/>
      <c r="H352" s="3"/>
      <c r="I352" s="3"/>
      <c r="J352" s="3"/>
    </row>
    <row r="353" spans="4:10" ht="15" customHeight="1">
      <c r="D353" s="3"/>
      <c r="G353" s="3"/>
      <c r="H353" s="3"/>
      <c r="I353" s="3"/>
      <c r="J353" s="3"/>
    </row>
    <row r="354" spans="4:10" ht="15" customHeight="1">
      <c r="D354" s="3"/>
      <c r="G354" s="3"/>
      <c r="H354" s="3"/>
      <c r="I354" s="3"/>
      <c r="J354" s="3"/>
    </row>
    <row r="355" spans="4:10" ht="15" customHeight="1">
      <c r="D355" s="3"/>
      <c r="G355" s="3"/>
      <c r="H355" s="3"/>
      <c r="I355" s="3"/>
      <c r="J355" s="3"/>
    </row>
    <row r="356" spans="4:10" ht="15" customHeight="1">
      <c r="D356" s="3"/>
      <c r="G356" s="3"/>
      <c r="H356" s="3"/>
      <c r="I356" s="3"/>
      <c r="J356" s="3"/>
    </row>
    <row r="357" spans="4:10" ht="15" customHeight="1">
      <c r="D357" s="3"/>
      <c r="G357" s="3"/>
      <c r="H357" s="3"/>
      <c r="I357" s="3"/>
      <c r="J357" s="3"/>
    </row>
    <row r="358" spans="4:10" ht="15" customHeight="1">
      <c r="D358" s="3"/>
      <c r="G358" s="3"/>
      <c r="H358" s="3"/>
      <c r="I358" s="3"/>
      <c r="J358" s="3"/>
    </row>
    <row r="359" spans="4:10" ht="15" customHeight="1">
      <c r="D359" s="3"/>
      <c r="G359" s="3"/>
      <c r="H359" s="3"/>
      <c r="I359" s="3"/>
      <c r="J359" s="3"/>
    </row>
    <row r="360" spans="4:10" ht="15" customHeight="1">
      <c r="D360" s="3"/>
      <c r="G360" s="3"/>
      <c r="H360" s="3"/>
      <c r="I360" s="3"/>
      <c r="J360" s="3"/>
    </row>
    <row r="361" spans="4:10" ht="15" customHeight="1">
      <c r="D361" s="3"/>
      <c r="G361" s="3"/>
      <c r="H361" s="3"/>
      <c r="I361" s="3"/>
      <c r="J361" s="3"/>
    </row>
    <row r="362" spans="4:10" ht="15" customHeight="1">
      <c r="D362" s="3"/>
      <c r="G362" s="3"/>
      <c r="H362" s="3"/>
      <c r="I362" s="3"/>
      <c r="J362" s="3"/>
    </row>
    <row r="363" spans="4:10" ht="15" customHeight="1">
      <c r="D363" s="3"/>
      <c r="G363" s="3"/>
      <c r="H363" s="3"/>
      <c r="I363" s="3"/>
      <c r="J363" s="3"/>
    </row>
    <row r="364" spans="4:10" ht="15" customHeight="1">
      <c r="D364" s="3"/>
      <c r="G364" s="3"/>
      <c r="H364" s="3"/>
      <c r="I364" s="3"/>
      <c r="J364" s="3"/>
    </row>
    <row r="365" spans="4:10" ht="15" customHeight="1">
      <c r="D365" s="3"/>
      <c r="G365" s="3"/>
      <c r="H365" s="3"/>
      <c r="I365" s="3"/>
      <c r="J365" s="3"/>
    </row>
    <row r="366" spans="4:10" ht="15" customHeight="1">
      <c r="D366" s="3"/>
      <c r="G366" s="3"/>
      <c r="H366" s="3"/>
      <c r="I366" s="3"/>
      <c r="J366" s="3"/>
    </row>
    <row r="367" spans="4:10" ht="15" customHeight="1">
      <c r="D367" s="3"/>
      <c r="G367" s="3"/>
      <c r="H367" s="3"/>
      <c r="I367" s="3"/>
      <c r="J367" s="3"/>
    </row>
    <row r="368" spans="4:10" ht="15" customHeight="1">
      <c r="D368" s="3"/>
      <c r="G368" s="3"/>
      <c r="H368" s="3"/>
      <c r="I368" s="3"/>
      <c r="J368" s="3"/>
    </row>
    <row r="369" spans="4:10" ht="15" customHeight="1">
      <c r="D369" s="3"/>
      <c r="G369" s="3"/>
      <c r="H369" s="3"/>
      <c r="I369" s="3"/>
      <c r="J369" s="3"/>
    </row>
    <row r="370" spans="4:10" ht="15" customHeight="1">
      <c r="D370" s="3"/>
      <c r="G370" s="3"/>
      <c r="H370" s="3"/>
      <c r="I370" s="3"/>
      <c r="J370" s="3"/>
    </row>
    <row r="371" spans="4:10" ht="15" customHeight="1">
      <c r="D371" s="3"/>
      <c r="G371" s="3"/>
      <c r="H371" s="3"/>
      <c r="I371" s="3"/>
      <c r="J371" s="3"/>
    </row>
    <row r="372" spans="4:10" ht="15" customHeight="1">
      <c r="D372" s="3"/>
      <c r="G372" s="3"/>
      <c r="H372" s="3"/>
      <c r="I372" s="3"/>
      <c r="J372" s="3"/>
    </row>
    <row r="373" spans="4:10" ht="15" customHeight="1">
      <c r="D373" s="3"/>
      <c r="G373" s="3"/>
      <c r="H373" s="3"/>
      <c r="I373" s="3"/>
      <c r="J373" s="3"/>
    </row>
    <row r="374" spans="4:10" ht="15" customHeight="1">
      <c r="D374" s="3"/>
      <c r="G374" s="3"/>
      <c r="H374" s="3"/>
      <c r="I374" s="3"/>
      <c r="J374" s="3"/>
    </row>
    <row r="375" spans="4:10" ht="15" customHeight="1">
      <c r="D375" s="3"/>
      <c r="G375" s="3"/>
      <c r="H375" s="3"/>
      <c r="I375" s="3"/>
      <c r="J375" s="3"/>
    </row>
    <row r="376" spans="4:10" ht="15" customHeight="1">
      <c r="D376" s="3"/>
      <c r="G376" s="3"/>
      <c r="H376" s="3"/>
      <c r="I376" s="3"/>
      <c r="J376" s="3"/>
    </row>
    <row r="377" spans="4:10" ht="15" customHeight="1">
      <c r="D377" s="3"/>
      <c r="G377" s="3"/>
      <c r="H377" s="3"/>
      <c r="I377" s="3"/>
      <c r="J377" s="3"/>
    </row>
    <row r="378" spans="4:10" ht="15" customHeight="1">
      <c r="D378" s="3"/>
      <c r="G378" s="3"/>
      <c r="H378" s="3"/>
      <c r="I378" s="3"/>
      <c r="J378" s="3"/>
    </row>
    <row r="379" spans="4:10" ht="15" customHeight="1">
      <c r="D379" s="3"/>
      <c r="G379" s="3"/>
      <c r="H379" s="3"/>
      <c r="I379" s="3"/>
      <c r="J379" s="3"/>
    </row>
    <row r="380" spans="4:10" ht="15" customHeight="1">
      <c r="D380" s="3"/>
      <c r="G380" s="3"/>
      <c r="H380" s="3"/>
      <c r="I380" s="3"/>
      <c r="J380" s="3"/>
    </row>
    <row r="381" spans="4:10" ht="15" customHeight="1">
      <c r="D381" s="3"/>
      <c r="G381" s="3"/>
      <c r="H381" s="3"/>
      <c r="I381" s="3"/>
      <c r="J381" s="3"/>
    </row>
    <row r="382" spans="4:10" ht="15" customHeight="1">
      <c r="D382" s="3"/>
      <c r="G382" s="3"/>
      <c r="H382" s="3"/>
      <c r="I382" s="3"/>
      <c r="J382" s="3"/>
    </row>
    <row r="383" spans="4:10" ht="15" customHeight="1">
      <c r="D383" s="3"/>
      <c r="G383" s="3"/>
      <c r="H383" s="3"/>
      <c r="I383" s="3"/>
      <c r="J383" s="3"/>
    </row>
    <row r="384" spans="4:10" ht="15" customHeight="1">
      <c r="D384" s="3"/>
      <c r="G384" s="3"/>
      <c r="H384" s="3"/>
      <c r="I384" s="3"/>
      <c r="J384" s="3"/>
    </row>
    <row r="385" spans="4:10" ht="15" customHeight="1">
      <c r="D385" s="3"/>
      <c r="G385" s="3"/>
      <c r="H385" s="3"/>
      <c r="I385" s="3"/>
      <c r="J385" s="3"/>
    </row>
    <row r="386" spans="4:10" ht="15" customHeight="1">
      <c r="D386" s="3"/>
      <c r="G386" s="3"/>
      <c r="H386" s="3"/>
      <c r="I386" s="3"/>
      <c r="J386" s="3"/>
    </row>
    <row r="387" spans="4:10" ht="15" customHeight="1">
      <c r="D387" s="3"/>
      <c r="G387" s="3"/>
      <c r="H387" s="3"/>
      <c r="I387" s="3"/>
      <c r="J387" s="3"/>
    </row>
    <row r="388" spans="4:10" ht="15" customHeight="1">
      <c r="D388" s="3"/>
      <c r="G388" s="3"/>
      <c r="H388" s="3"/>
      <c r="I388" s="3"/>
      <c r="J388" s="3"/>
    </row>
    <row r="389" spans="4:10" ht="15" customHeight="1">
      <c r="D389" s="3"/>
      <c r="G389" s="3"/>
      <c r="H389" s="3"/>
      <c r="I389" s="3"/>
      <c r="J389" s="3"/>
    </row>
    <row r="390" spans="4:10" ht="15" customHeight="1">
      <c r="D390" s="3"/>
      <c r="G390" s="3"/>
      <c r="H390" s="3"/>
      <c r="I390" s="3"/>
      <c r="J390" s="3"/>
    </row>
    <row r="391" spans="4:10" ht="15" customHeight="1">
      <c r="D391" s="3"/>
      <c r="G391" s="3"/>
      <c r="H391" s="3"/>
      <c r="I391" s="3"/>
      <c r="J391" s="3"/>
    </row>
    <row r="392" spans="4:10" ht="15" customHeight="1">
      <c r="D392" s="3"/>
      <c r="G392" s="3"/>
      <c r="H392" s="3"/>
      <c r="I392" s="3"/>
      <c r="J392" s="3"/>
    </row>
    <row r="393" spans="4:10" ht="15" customHeight="1">
      <c r="D393" s="3"/>
      <c r="G393" s="3"/>
      <c r="H393" s="3"/>
      <c r="I393" s="3"/>
      <c r="J393" s="3"/>
    </row>
    <row r="394" spans="4:10" ht="15" customHeight="1">
      <c r="D394" s="3"/>
      <c r="G394" s="3"/>
      <c r="H394" s="3"/>
      <c r="I394" s="3"/>
      <c r="J394" s="3"/>
    </row>
    <row r="395" spans="4:10" ht="15" customHeight="1">
      <c r="D395" s="3"/>
      <c r="G395" s="3"/>
      <c r="H395" s="3"/>
      <c r="I395" s="3"/>
      <c r="J395" s="3"/>
    </row>
    <row r="396" spans="4:10" ht="15" customHeight="1">
      <c r="D396" s="3"/>
      <c r="G396" s="3"/>
      <c r="H396" s="3"/>
      <c r="I396" s="3"/>
      <c r="J396" s="3"/>
    </row>
    <row r="397" spans="4:10" ht="15" customHeight="1">
      <c r="D397" s="3"/>
      <c r="G397" s="3"/>
      <c r="H397" s="3"/>
      <c r="I397" s="3"/>
      <c r="J397" s="3"/>
    </row>
    <row r="398" spans="4:10" ht="15" customHeight="1">
      <c r="D398" s="3"/>
      <c r="G398" s="3"/>
      <c r="H398" s="3"/>
      <c r="I398" s="3"/>
      <c r="J398" s="3"/>
    </row>
    <row r="399" spans="4:10" ht="15" customHeight="1">
      <c r="D399" s="3"/>
      <c r="G399" s="3"/>
      <c r="H399" s="3"/>
      <c r="I399" s="3"/>
      <c r="J399" s="3"/>
    </row>
    <row r="400" spans="4:10" ht="15" customHeight="1">
      <c r="D400" s="3"/>
      <c r="G400" s="3"/>
      <c r="H400" s="3"/>
      <c r="I400" s="3"/>
      <c r="J400" s="3"/>
    </row>
    <row r="401" spans="4:10" ht="15" customHeight="1">
      <c r="D401" s="3"/>
      <c r="G401" s="3"/>
      <c r="H401" s="3"/>
      <c r="I401" s="3"/>
      <c r="J401" s="3"/>
    </row>
    <row r="402" spans="4:10" ht="15" customHeight="1">
      <c r="D402" s="3"/>
      <c r="G402" s="3"/>
      <c r="H402" s="3"/>
      <c r="I402" s="3"/>
      <c r="J402" s="3"/>
    </row>
    <row r="403" spans="4:10" ht="15" customHeight="1">
      <c r="D403" s="3"/>
      <c r="G403" s="3"/>
      <c r="H403" s="3"/>
      <c r="I403" s="3"/>
      <c r="J403" s="3"/>
    </row>
    <row r="404" spans="4:10" ht="15" customHeight="1">
      <c r="D404" s="3"/>
      <c r="G404" s="3"/>
      <c r="H404" s="3"/>
      <c r="I404" s="3"/>
      <c r="J404" s="3"/>
    </row>
    <row r="405" spans="4:10" ht="15" customHeight="1">
      <c r="D405" s="3"/>
      <c r="G405" s="3"/>
      <c r="H405" s="3"/>
      <c r="I405" s="3"/>
      <c r="J405" s="3"/>
    </row>
    <row r="406" spans="4:10" ht="15" customHeight="1">
      <c r="D406" s="3"/>
      <c r="G406" s="3"/>
      <c r="H406" s="3"/>
      <c r="I406" s="3"/>
      <c r="J406" s="3"/>
    </row>
    <row r="407" spans="4:10" ht="15" customHeight="1">
      <c r="D407" s="3"/>
      <c r="G407" s="3"/>
      <c r="H407" s="3"/>
      <c r="I407" s="3"/>
      <c r="J407" s="3"/>
    </row>
    <row r="408" spans="4:10" ht="15" customHeight="1">
      <c r="D408" s="3"/>
      <c r="G408" s="3"/>
      <c r="H408" s="3"/>
      <c r="I408" s="3"/>
      <c r="J408" s="3"/>
    </row>
    <row r="409" spans="4:10" ht="15" customHeight="1">
      <c r="D409" s="3"/>
      <c r="G409" s="3"/>
      <c r="H409" s="3"/>
      <c r="I409" s="3"/>
      <c r="J409" s="3"/>
    </row>
    <row r="410" spans="4:10" ht="15" customHeight="1">
      <c r="D410" s="3"/>
      <c r="G410" s="3"/>
      <c r="H410" s="3"/>
      <c r="I410" s="3"/>
      <c r="J410" s="3"/>
    </row>
    <row r="411" spans="4:10" ht="15" customHeight="1">
      <c r="D411" s="3"/>
      <c r="G411" s="3"/>
      <c r="H411" s="3"/>
      <c r="I411" s="3"/>
      <c r="J411" s="3"/>
    </row>
    <row r="412" spans="4:10" ht="15" customHeight="1">
      <c r="D412" s="3"/>
      <c r="G412" s="3"/>
      <c r="H412" s="3"/>
      <c r="I412" s="3"/>
      <c r="J412" s="3"/>
    </row>
    <row r="413" spans="4:10" ht="15" customHeight="1">
      <c r="D413" s="3"/>
      <c r="G413" s="3"/>
      <c r="H413" s="3"/>
      <c r="I413" s="3"/>
      <c r="J413" s="3"/>
    </row>
    <row r="414" spans="4:10" ht="15" customHeight="1">
      <c r="D414" s="3"/>
      <c r="G414" s="3"/>
      <c r="H414" s="3"/>
      <c r="I414" s="3"/>
      <c r="J414" s="3"/>
    </row>
    <row r="415" spans="4:10" ht="15" customHeight="1">
      <c r="D415" s="3"/>
      <c r="G415" s="3"/>
      <c r="H415" s="3"/>
      <c r="I415" s="3"/>
      <c r="J415" s="3"/>
    </row>
    <row r="416" spans="4:10" ht="15" customHeight="1">
      <c r="D416" s="3"/>
      <c r="G416" s="3"/>
      <c r="H416" s="3"/>
      <c r="I416" s="3"/>
      <c r="J416" s="3"/>
    </row>
    <row r="417" spans="4:10" ht="15" customHeight="1">
      <c r="D417" s="3"/>
      <c r="G417" s="3"/>
      <c r="H417" s="3"/>
      <c r="I417" s="3"/>
      <c r="J417" s="3"/>
    </row>
    <row r="418" spans="4:10" ht="15" customHeight="1">
      <c r="D418" s="3"/>
      <c r="G418" s="3"/>
      <c r="H418" s="3"/>
      <c r="I418" s="3"/>
      <c r="J418" s="3"/>
    </row>
    <row r="419" spans="4:10" ht="15" customHeight="1">
      <c r="D419" s="3"/>
      <c r="G419" s="3"/>
      <c r="H419" s="3"/>
      <c r="I419" s="3"/>
      <c r="J419" s="3"/>
    </row>
    <row r="420" spans="4:10" ht="15" customHeight="1">
      <c r="D420" s="3"/>
      <c r="G420" s="3"/>
      <c r="H420" s="3"/>
      <c r="I420" s="3"/>
      <c r="J420" s="3"/>
    </row>
    <row r="421" spans="4:10" ht="15" customHeight="1">
      <c r="D421" s="3"/>
      <c r="G421" s="3"/>
      <c r="H421" s="3"/>
      <c r="I421" s="3"/>
      <c r="J421" s="3"/>
    </row>
    <row r="422" spans="4:10" ht="15" customHeight="1">
      <c r="D422" s="3"/>
      <c r="G422" s="3"/>
      <c r="H422" s="3"/>
      <c r="I422" s="3"/>
      <c r="J422" s="3"/>
    </row>
    <row r="423" spans="4:10" ht="15" customHeight="1">
      <c r="D423" s="3"/>
      <c r="G423" s="3"/>
      <c r="H423" s="3"/>
      <c r="I423" s="3"/>
      <c r="J423" s="3"/>
    </row>
    <row r="424" spans="4:10" ht="15" customHeight="1">
      <c r="D424" s="3"/>
      <c r="G424" s="3"/>
      <c r="H424" s="3"/>
      <c r="I424" s="3"/>
      <c r="J424" s="3"/>
    </row>
    <row r="425" spans="4:10" ht="15" customHeight="1">
      <c r="D425" s="3"/>
      <c r="G425" s="3"/>
      <c r="H425" s="3"/>
      <c r="I425" s="3"/>
      <c r="J425" s="3"/>
    </row>
    <row r="426" spans="4:10" ht="15" customHeight="1">
      <c r="D426" s="3"/>
      <c r="G426" s="3"/>
      <c r="H426" s="3"/>
      <c r="I426" s="3"/>
      <c r="J426" s="3"/>
    </row>
    <row r="427" spans="4:10" ht="15" customHeight="1">
      <c r="D427" s="3"/>
      <c r="G427" s="3"/>
      <c r="H427" s="3"/>
      <c r="I427" s="3"/>
      <c r="J427" s="3"/>
    </row>
    <row r="428" spans="4:10" ht="15" customHeight="1">
      <c r="D428" s="3"/>
      <c r="G428" s="3"/>
      <c r="H428" s="3"/>
      <c r="I428" s="3"/>
      <c r="J428" s="3"/>
    </row>
    <row r="429" spans="4:10" ht="15" customHeight="1">
      <c r="D429" s="3"/>
      <c r="G429" s="3"/>
      <c r="H429" s="3"/>
      <c r="I429" s="3"/>
      <c r="J429" s="3"/>
    </row>
    <row r="430" spans="4:10" ht="15" customHeight="1">
      <c r="D430" s="3"/>
      <c r="G430" s="3"/>
      <c r="H430" s="3"/>
      <c r="I430" s="3"/>
      <c r="J430" s="3"/>
    </row>
    <row r="431" spans="4:10" ht="15" customHeight="1">
      <c r="D431" s="3"/>
      <c r="G431" s="3"/>
      <c r="H431" s="3"/>
      <c r="I431" s="3"/>
      <c r="J431" s="3"/>
    </row>
    <row r="432" spans="4:10" ht="15" customHeight="1">
      <c r="D432" s="3"/>
      <c r="G432" s="3"/>
      <c r="H432" s="3"/>
      <c r="I432" s="3"/>
      <c r="J432" s="3"/>
    </row>
    <row r="433" spans="4:10" ht="15" customHeight="1">
      <c r="D433" s="3"/>
      <c r="G433" s="3"/>
      <c r="H433" s="3"/>
      <c r="I433" s="3"/>
      <c r="J433" s="3"/>
    </row>
    <row r="434" spans="4:10" ht="15" customHeight="1">
      <c r="D434" s="3"/>
      <c r="G434" s="3"/>
      <c r="H434" s="3"/>
      <c r="I434" s="3"/>
      <c r="J434" s="3"/>
    </row>
    <row r="435" spans="4:10" ht="15" customHeight="1">
      <c r="D435" s="3"/>
      <c r="G435" s="3"/>
      <c r="H435" s="3"/>
      <c r="I435" s="3"/>
      <c r="J435" s="3"/>
    </row>
    <row r="436" spans="4:10" ht="15" customHeight="1">
      <c r="D436" s="3"/>
      <c r="G436" s="3"/>
      <c r="H436" s="3"/>
      <c r="I436" s="3"/>
      <c r="J436" s="3"/>
    </row>
    <row r="437" spans="4:10" ht="15" customHeight="1">
      <c r="D437" s="3"/>
      <c r="G437" s="3"/>
      <c r="H437" s="3"/>
      <c r="I437" s="3"/>
      <c r="J437" s="3"/>
    </row>
    <row r="438" spans="4:10" ht="15" customHeight="1">
      <c r="D438" s="3"/>
      <c r="G438" s="3"/>
      <c r="H438" s="3"/>
      <c r="I438" s="3"/>
      <c r="J438" s="3"/>
    </row>
    <row r="439" spans="4:10" ht="15" customHeight="1">
      <c r="D439" s="3"/>
      <c r="G439" s="3"/>
      <c r="H439" s="3"/>
      <c r="I439" s="3"/>
      <c r="J439" s="3"/>
    </row>
    <row r="440" spans="4:10" ht="15" customHeight="1">
      <c r="D440" s="3"/>
      <c r="G440" s="3"/>
      <c r="H440" s="3"/>
      <c r="I440" s="3"/>
      <c r="J440" s="3"/>
    </row>
    <row r="441" spans="4:10" ht="15" customHeight="1">
      <c r="D441" s="3"/>
      <c r="G441" s="3"/>
      <c r="H441" s="3"/>
      <c r="I441" s="3"/>
      <c r="J441" s="3"/>
    </row>
    <row r="442" spans="4:10" ht="15" customHeight="1">
      <c r="D442" s="3"/>
      <c r="G442" s="3"/>
      <c r="H442" s="3"/>
      <c r="I442" s="3"/>
      <c r="J442" s="3"/>
    </row>
    <row r="443" spans="4:10" ht="15" customHeight="1">
      <c r="D443" s="3"/>
      <c r="G443" s="3"/>
      <c r="H443" s="3"/>
      <c r="I443" s="3"/>
      <c r="J443" s="3"/>
    </row>
    <row r="444" spans="4:10" ht="15" customHeight="1">
      <c r="D444" s="3"/>
      <c r="G444" s="3"/>
      <c r="H444" s="3"/>
      <c r="I444" s="3"/>
      <c r="J444" s="3"/>
    </row>
    <row r="445" spans="4:10" ht="15" customHeight="1">
      <c r="D445" s="3"/>
      <c r="G445" s="3"/>
      <c r="H445" s="3"/>
      <c r="I445" s="3"/>
      <c r="J445" s="3"/>
    </row>
    <row r="446" spans="4:10" ht="15" customHeight="1">
      <c r="D446" s="3"/>
      <c r="G446" s="3"/>
      <c r="H446" s="3"/>
      <c r="I446" s="3"/>
      <c r="J446" s="3"/>
    </row>
    <row r="447" spans="4:10" ht="15" customHeight="1">
      <c r="D447" s="3"/>
      <c r="G447" s="3"/>
      <c r="H447" s="3"/>
      <c r="I447" s="3"/>
      <c r="J447" s="3"/>
    </row>
    <row r="448" spans="4:10" ht="15" customHeight="1">
      <c r="D448" s="3"/>
      <c r="G448" s="3"/>
      <c r="H448" s="3"/>
      <c r="I448" s="3"/>
      <c r="J448" s="3"/>
    </row>
    <row r="449" spans="4:10" ht="15" customHeight="1">
      <c r="D449" s="3"/>
      <c r="G449" s="3"/>
      <c r="H449" s="3"/>
      <c r="I449" s="3"/>
      <c r="J449" s="3"/>
    </row>
    <row r="450" spans="4:10" ht="15" customHeight="1">
      <c r="D450" s="3"/>
      <c r="G450" s="3"/>
      <c r="H450" s="3"/>
      <c r="I450" s="3"/>
      <c r="J450" s="3"/>
    </row>
    <row r="451" spans="4:10" ht="15" customHeight="1">
      <c r="D451" s="3"/>
      <c r="G451" s="3"/>
      <c r="H451" s="3"/>
      <c r="I451" s="3"/>
      <c r="J451" s="3"/>
    </row>
    <row r="452" spans="4:10" ht="15" customHeight="1">
      <c r="D452" s="3"/>
      <c r="G452" s="3"/>
      <c r="H452" s="3"/>
      <c r="I452" s="3"/>
      <c r="J452" s="3"/>
    </row>
    <row r="453" spans="4:10" ht="15" customHeight="1">
      <c r="D453" s="3"/>
      <c r="G453" s="3"/>
      <c r="H453" s="3"/>
      <c r="I453" s="3"/>
      <c r="J453" s="3"/>
    </row>
    <row r="454" spans="4:10" ht="15" customHeight="1">
      <c r="D454" s="3"/>
      <c r="G454" s="3"/>
      <c r="H454" s="3"/>
      <c r="I454" s="3"/>
      <c r="J454" s="3"/>
    </row>
    <row r="455" spans="4:10" ht="15" customHeight="1">
      <c r="D455" s="3"/>
      <c r="G455" s="3"/>
      <c r="H455" s="3"/>
      <c r="I455" s="3"/>
      <c r="J455" s="3"/>
    </row>
    <row r="456" spans="4:10" ht="15" customHeight="1">
      <c r="D456" s="3"/>
      <c r="G456" s="3"/>
      <c r="H456" s="3"/>
      <c r="I456" s="3"/>
      <c r="J456" s="3"/>
    </row>
    <row r="457" spans="4:10" ht="15" customHeight="1">
      <c r="D457" s="3"/>
      <c r="G457" s="3"/>
      <c r="H457" s="3"/>
      <c r="I457" s="3"/>
      <c r="J457" s="3"/>
    </row>
    <row r="458" spans="4:10" ht="15" customHeight="1">
      <c r="D458" s="3"/>
      <c r="G458" s="3"/>
      <c r="H458" s="3"/>
      <c r="I458" s="3"/>
      <c r="J458" s="3"/>
    </row>
    <row r="459" spans="4:10" ht="15" customHeight="1">
      <c r="D459" s="3"/>
      <c r="G459" s="3"/>
      <c r="H459" s="3"/>
      <c r="I459" s="3"/>
      <c r="J459" s="3"/>
    </row>
    <row r="460" spans="4:10" ht="15" customHeight="1">
      <c r="D460" s="3"/>
      <c r="G460" s="3"/>
      <c r="H460" s="3"/>
      <c r="I460" s="3"/>
      <c r="J460" s="3"/>
    </row>
    <row r="461" spans="4:10" ht="15" customHeight="1">
      <c r="D461" s="3"/>
      <c r="G461" s="3"/>
      <c r="H461" s="3"/>
      <c r="I461" s="3"/>
      <c r="J461" s="3"/>
    </row>
    <row r="462" spans="4:10" ht="15" customHeight="1">
      <c r="D462" s="3"/>
      <c r="G462" s="3"/>
      <c r="H462" s="3"/>
      <c r="I462" s="3"/>
      <c r="J462" s="3"/>
    </row>
    <row r="463" spans="4:10" ht="15" customHeight="1">
      <c r="D463" s="3"/>
      <c r="G463" s="3"/>
      <c r="H463" s="3"/>
      <c r="I463" s="3"/>
      <c r="J463" s="3"/>
    </row>
    <row r="464" spans="4:10" ht="15" customHeight="1">
      <c r="D464" s="3"/>
      <c r="G464" s="3"/>
      <c r="H464" s="3"/>
      <c r="I464" s="3"/>
      <c r="J464" s="3"/>
    </row>
    <row r="465" spans="4:10" ht="15" customHeight="1">
      <c r="D465" s="3"/>
      <c r="G465" s="3"/>
      <c r="H465" s="3"/>
      <c r="I465" s="3"/>
      <c r="J465" s="3"/>
    </row>
    <row r="466" spans="4:10" ht="15" customHeight="1">
      <c r="D466" s="3"/>
      <c r="G466" s="3"/>
      <c r="H466" s="3"/>
      <c r="I466" s="3"/>
      <c r="J466" s="3"/>
    </row>
    <row r="467" spans="4:10" ht="15" customHeight="1">
      <c r="D467" s="3"/>
      <c r="G467" s="3"/>
      <c r="H467" s="3"/>
      <c r="I467" s="3"/>
      <c r="J467" s="3"/>
    </row>
    <row r="468" spans="4:10" ht="15" customHeight="1">
      <c r="D468" s="3"/>
      <c r="G468" s="3"/>
      <c r="H468" s="3"/>
      <c r="I468" s="3"/>
      <c r="J468" s="3"/>
    </row>
    <row r="469" spans="4:10" ht="15" customHeight="1">
      <c r="D469" s="3"/>
      <c r="G469" s="3"/>
      <c r="H469" s="3"/>
      <c r="I469" s="3"/>
      <c r="J469" s="3"/>
    </row>
    <row r="470" spans="4:10" ht="15" customHeight="1">
      <c r="D470" s="3"/>
      <c r="G470" s="3"/>
      <c r="H470" s="3"/>
      <c r="I470" s="3"/>
      <c r="J470" s="3"/>
    </row>
    <row r="471" spans="4:10" ht="15" customHeight="1">
      <c r="D471" s="3"/>
      <c r="G471" s="3"/>
      <c r="H471" s="3"/>
      <c r="I471" s="3"/>
      <c r="J471" s="3"/>
    </row>
    <row r="472" spans="4:10" ht="15" customHeight="1">
      <c r="D472" s="3"/>
      <c r="G472" s="3"/>
      <c r="H472" s="3"/>
      <c r="I472" s="3"/>
      <c r="J472" s="3"/>
    </row>
    <row r="473" spans="4:10" ht="15" customHeight="1">
      <c r="D473" s="3"/>
      <c r="G473" s="3"/>
      <c r="H473" s="3"/>
      <c r="I473" s="3"/>
      <c r="J473" s="3"/>
    </row>
    <row r="474" spans="4:10" ht="15" customHeight="1">
      <c r="D474" s="3"/>
      <c r="G474" s="3"/>
      <c r="H474" s="3"/>
      <c r="I474" s="3"/>
      <c r="J474" s="3"/>
    </row>
    <row r="475" spans="4:10" ht="15" customHeight="1">
      <c r="D475" s="3"/>
      <c r="G475" s="3"/>
      <c r="H475" s="3"/>
      <c r="I475" s="3"/>
      <c r="J475" s="3"/>
    </row>
    <row r="476" spans="4:10" ht="15" customHeight="1">
      <c r="D476" s="3"/>
      <c r="G476" s="3"/>
      <c r="H476" s="3"/>
      <c r="I476" s="3"/>
      <c r="J476" s="3"/>
    </row>
    <row r="477" spans="4:10" ht="15" customHeight="1">
      <c r="D477" s="3"/>
      <c r="G477" s="3"/>
      <c r="H477" s="3"/>
      <c r="I477" s="3"/>
      <c r="J477" s="3"/>
    </row>
    <row r="478" spans="4:10" ht="15" customHeight="1">
      <c r="D478" s="3"/>
      <c r="G478" s="3"/>
      <c r="H478" s="3"/>
      <c r="I478" s="3"/>
      <c r="J478" s="3"/>
    </row>
    <row r="479" spans="4:10" ht="15" customHeight="1">
      <c r="D479" s="3"/>
      <c r="G479" s="3"/>
      <c r="H479" s="3"/>
      <c r="I479" s="3"/>
      <c r="J479" s="3"/>
    </row>
    <row r="480" spans="4:10" ht="15" customHeight="1">
      <c r="D480" s="3"/>
      <c r="G480" s="3"/>
      <c r="H480" s="3"/>
      <c r="I480" s="3"/>
      <c r="J480" s="3"/>
    </row>
    <row r="481" spans="4:10" ht="15" customHeight="1">
      <c r="D481" s="3"/>
      <c r="G481" s="3"/>
      <c r="H481" s="3"/>
      <c r="I481" s="3"/>
      <c r="J481" s="3"/>
    </row>
    <row r="482" spans="4:10" ht="15" customHeight="1">
      <c r="D482" s="3"/>
      <c r="G482" s="3"/>
      <c r="H482" s="3"/>
      <c r="I482" s="3"/>
      <c r="J482" s="3"/>
    </row>
    <row r="483" spans="4:10" ht="15" customHeight="1">
      <c r="D483" s="3"/>
      <c r="G483" s="3"/>
      <c r="H483" s="3"/>
      <c r="I483" s="3"/>
      <c r="J483" s="3"/>
    </row>
    <row r="484" spans="4:10" ht="15" customHeight="1">
      <c r="D484" s="3"/>
      <c r="G484" s="3"/>
      <c r="H484" s="3"/>
      <c r="I484" s="3"/>
      <c r="J484" s="3"/>
    </row>
    <row r="485" spans="4:10" ht="15" customHeight="1">
      <c r="D485" s="3"/>
      <c r="G485" s="3"/>
      <c r="H485" s="3"/>
      <c r="I485" s="3"/>
      <c r="J485" s="3"/>
    </row>
    <row r="486" spans="4:10" ht="15" customHeight="1">
      <c r="D486" s="3"/>
      <c r="G486" s="3"/>
      <c r="H486" s="3"/>
      <c r="I486" s="3"/>
      <c r="J486" s="3"/>
    </row>
    <row r="487" spans="4:10" ht="15" customHeight="1">
      <c r="D487" s="3"/>
      <c r="G487" s="3"/>
      <c r="H487" s="3"/>
      <c r="I487" s="3"/>
      <c r="J487" s="3"/>
    </row>
    <row r="488" spans="4:10" ht="15" customHeight="1">
      <c r="D488" s="3"/>
      <c r="G488" s="3"/>
      <c r="H488" s="3"/>
      <c r="I488" s="3"/>
      <c r="J488" s="3"/>
    </row>
    <row r="489" spans="4:10" ht="15" customHeight="1">
      <c r="D489" s="3"/>
      <c r="G489" s="3"/>
      <c r="H489" s="3"/>
      <c r="I489" s="3"/>
      <c r="J489" s="3"/>
    </row>
    <row r="490" spans="4:10" ht="15" customHeight="1">
      <c r="D490" s="3"/>
      <c r="G490" s="3"/>
      <c r="H490" s="3"/>
      <c r="I490" s="3"/>
      <c r="J490" s="3"/>
    </row>
    <row r="491" spans="4:10" ht="15" customHeight="1">
      <c r="D491" s="3"/>
      <c r="G491" s="3"/>
      <c r="H491" s="3"/>
      <c r="I491" s="3"/>
      <c r="J491" s="3"/>
    </row>
    <row r="492" spans="4:10" ht="15" customHeight="1">
      <c r="D492" s="3"/>
      <c r="G492" s="3"/>
      <c r="H492" s="3"/>
      <c r="I492" s="3"/>
      <c r="J492" s="3"/>
    </row>
    <row r="493" spans="4:10" ht="15" customHeight="1">
      <c r="D493" s="3"/>
      <c r="G493" s="3"/>
      <c r="H493" s="3"/>
      <c r="I493" s="3"/>
      <c r="J493" s="3"/>
    </row>
    <row r="494" spans="4:10" ht="15" customHeight="1">
      <c r="D494" s="3"/>
      <c r="G494" s="3"/>
      <c r="H494" s="3"/>
      <c r="I494" s="3"/>
      <c r="J494" s="3"/>
    </row>
    <row r="495" spans="4:10" ht="15" customHeight="1">
      <c r="D495" s="3"/>
      <c r="G495" s="3"/>
      <c r="H495" s="3"/>
      <c r="I495" s="3"/>
      <c r="J495" s="3"/>
    </row>
    <row r="496" spans="4:10" ht="15" customHeight="1">
      <c r="D496" s="3"/>
      <c r="G496" s="3"/>
      <c r="H496" s="3"/>
      <c r="I496" s="3"/>
      <c r="J496" s="3"/>
    </row>
    <row r="497" spans="4:10" ht="15" customHeight="1">
      <c r="D497" s="3"/>
      <c r="G497" s="3"/>
      <c r="H497" s="3"/>
      <c r="I497" s="3"/>
      <c r="J497" s="3"/>
    </row>
    <row r="498" spans="4:10" ht="15" customHeight="1">
      <c r="D498" s="3"/>
      <c r="G498" s="3"/>
      <c r="H498" s="3"/>
      <c r="I498" s="3"/>
      <c r="J498" s="3"/>
    </row>
    <row r="499" spans="4:10" ht="15" customHeight="1">
      <c r="D499" s="3"/>
      <c r="G499" s="3"/>
      <c r="H499" s="3"/>
      <c r="I499" s="3"/>
      <c r="J499" s="3"/>
    </row>
    <row r="500" spans="4:10" ht="15" customHeight="1">
      <c r="D500" s="3"/>
      <c r="G500" s="3"/>
      <c r="H500" s="3"/>
      <c r="I500" s="3"/>
      <c r="J500" s="3"/>
    </row>
    <row r="501" spans="4:10" ht="15" customHeight="1">
      <c r="D501" s="3"/>
      <c r="G501" s="3"/>
      <c r="H501" s="3"/>
      <c r="I501" s="3"/>
      <c r="J501" s="3"/>
    </row>
    <row r="502" spans="4:10" ht="15" customHeight="1">
      <c r="D502" s="3"/>
      <c r="G502" s="3"/>
      <c r="H502" s="3"/>
      <c r="I502" s="3"/>
      <c r="J502" s="3"/>
    </row>
    <row r="503" spans="4:10" ht="15" customHeight="1">
      <c r="D503" s="3"/>
      <c r="G503" s="3"/>
      <c r="H503" s="3"/>
      <c r="I503" s="3"/>
      <c r="J503" s="3"/>
    </row>
    <row r="504" spans="4:10" ht="15" customHeight="1">
      <c r="D504" s="3"/>
      <c r="G504" s="3"/>
      <c r="H504" s="3"/>
      <c r="I504" s="3"/>
      <c r="J504" s="3"/>
    </row>
    <row r="505" spans="4:10" ht="15" customHeight="1">
      <c r="D505" s="3"/>
      <c r="G505" s="3"/>
      <c r="H505" s="3"/>
      <c r="I505" s="3"/>
      <c r="J505" s="3"/>
    </row>
    <row r="506" spans="4:10" ht="15" customHeight="1">
      <c r="D506" s="3"/>
      <c r="G506" s="3"/>
      <c r="H506" s="3"/>
      <c r="I506" s="3"/>
      <c r="J506" s="3"/>
    </row>
    <row r="507" spans="4:10" ht="15" customHeight="1">
      <c r="D507" s="3"/>
      <c r="G507" s="3"/>
      <c r="H507" s="3"/>
      <c r="I507" s="3"/>
      <c r="J507" s="3"/>
    </row>
    <row r="508" spans="4:10" ht="15" customHeight="1">
      <c r="D508" s="3"/>
      <c r="G508" s="3"/>
      <c r="H508" s="3"/>
      <c r="I508" s="3"/>
      <c r="J508" s="3"/>
    </row>
    <row r="509" spans="4:10" ht="15" customHeight="1">
      <c r="D509" s="3"/>
      <c r="G509" s="3"/>
      <c r="H509" s="3"/>
      <c r="I509" s="3"/>
      <c r="J509" s="3"/>
    </row>
    <row r="510" spans="4:10" ht="15" customHeight="1">
      <c r="D510" s="3"/>
      <c r="G510" s="3"/>
      <c r="H510" s="3"/>
      <c r="I510" s="3"/>
      <c r="J510" s="3"/>
    </row>
    <row r="511" spans="4:10" ht="15" customHeight="1">
      <c r="D511" s="3"/>
      <c r="G511" s="3"/>
      <c r="H511" s="3"/>
      <c r="I511" s="3"/>
      <c r="J511" s="3"/>
    </row>
    <row r="512" spans="4:10" ht="15" customHeight="1">
      <c r="D512" s="3"/>
      <c r="G512" s="3"/>
      <c r="H512" s="3"/>
      <c r="I512" s="3"/>
      <c r="J512" s="3"/>
    </row>
    <row r="513" spans="4:10" ht="15" customHeight="1">
      <c r="D513" s="3"/>
      <c r="G513" s="3"/>
      <c r="H513" s="3"/>
      <c r="I513" s="3"/>
      <c r="J513" s="3"/>
    </row>
    <row r="514" spans="4:10" ht="15" customHeight="1">
      <c r="D514" s="3"/>
      <c r="G514" s="3"/>
      <c r="H514" s="3"/>
      <c r="I514" s="3"/>
      <c r="J514" s="3"/>
    </row>
    <row r="515" spans="4:10" ht="15" customHeight="1">
      <c r="D515" s="3"/>
      <c r="G515" s="3"/>
      <c r="H515" s="3"/>
      <c r="I515" s="3"/>
      <c r="J515" s="3"/>
    </row>
    <row r="516" spans="4:10" ht="15" customHeight="1">
      <c r="D516" s="3"/>
      <c r="G516" s="3"/>
      <c r="H516" s="3"/>
      <c r="I516" s="3"/>
      <c r="J516" s="3"/>
    </row>
    <row r="517" spans="4:10" ht="15" customHeight="1">
      <c r="D517" s="3"/>
      <c r="G517" s="3"/>
      <c r="H517" s="3"/>
      <c r="I517" s="3"/>
      <c r="J517" s="3"/>
    </row>
    <row r="518" spans="4:10" ht="15" customHeight="1">
      <c r="D518" s="3"/>
      <c r="G518" s="3"/>
      <c r="H518" s="3"/>
      <c r="I518" s="3"/>
      <c r="J518" s="3"/>
    </row>
    <row r="519" spans="4:10" ht="15" customHeight="1">
      <c r="D519" s="3"/>
      <c r="G519" s="3"/>
      <c r="H519" s="3"/>
      <c r="I519" s="3"/>
      <c r="J519" s="3"/>
    </row>
    <row r="520" spans="4:10" ht="15" customHeight="1">
      <c r="D520" s="3"/>
      <c r="G520" s="3"/>
      <c r="H520" s="3"/>
      <c r="I520" s="3"/>
      <c r="J520" s="3"/>
    </row>
    <row r="521" spans="4:10" ht="15" customHeight="1">
      <c r="D521" s="3"/>
      <c r="G521" s="3"/>
      <c r="H521" s="3"/>
      <c r="I521" s="3"/>
      <c r="J521" s="3"/>
    </row>
    <row r="522" spans="4:10" ht="15" customHeight="1">
      <c r="D522" s="3"/>
      <c r="G522" s="3"/>
      <c r="H522" s="3"/>
      <c r="I522" s="3"/>
      <c r="J522" s="3"/>
    </row>
    <row r="523" spans="4:10" ht="15" customHeight="1">
      <c r="D523" s="3"/>
      <c r="G523" s="3"/>
      <c r="H523" s="3"/>
      <c r="I523" s="3"/>
      <c r="J523" s="3"/>
    </row>
    <row r="524" spans="4:10" ht="15" customHeight="1">
      <c r="D524" s="3"/>
      <c r="G524" s="3"/>
      <c r="H524" s="3"/>
      <c r="I524" s="3"/>
      <c r="J524" s="3"/>
    </row>
    <row r="525" spans="4:10" ht="15" customHeight="1">
      <c r="D525" s="3"/>
      <c r="G525" s="3"/>
      <c r="H525" s="3"/>
      <c r="I525" s="3"/>
      <c r="J525" s="3"/>
    </row>
    <row r="526" spans="4:10" ht="15" customHeight="1">
      <c r="D526" s="3"/>
      <c r="G526" s="3"/>
      <c r="H526" s="3"/>
      <c r="I526" s="3"/>
      <c r="J526" s="3"/>
    </row>
    <row r="527" spans="4:10" ht="15" customHeight="1">
      <c r="D527" s="3"/>
      <c r="G527" s="3"/>
      <c r="H527" s="3"/>
      <c r="I527" s="3"/>
      <c r="J527" s="3"/>
    </row>
    <row r="528" spans="4:10" ht="15" customHeight="1">
      <c r="D528" s="3"/>
      <c r="G528" s="3"/>
      <c r="H528" s="3"/>
      <c r="I528" s="3"/>
      <c r="J528" s="3"/>
    </row>
    <row r="529" spans="4:10" ht="15" customHeight="1">
      <c r="D529" s="3"/>
      <c r="G529" s="3"/>
      <c r="H529" s="3"/>
      <c r="I529" s="3"/>
      <c r="J529" s="3"/>
    </row>
    <row r="530" spans="4:10" ht="15" customHeight="1">
      <c r="D530" s="3"/>
      <c r="G530" s="3"/>
      <c r="H530" s="3"/>
      <c r="I530" s="3"/>
      <c r="J530" s="3"/>
    </row>
    <row r="531" spans="4:10" ht="15" customHeight="1">
      <c r="D531" s="3"/>
      <c r="G531" s="3"/>
      <c r="H531" s="3"/>
      <c r="I531" s="3"/>
      <c r="J531" s="3"/>
    </row>
    <row r="532" spans="4:10" ht="15" customHeight="1">
      <c r="D532" s="3"/>
      <c r="G532" s="3"/>
      <c r="H532" s="3"/>
      <c r="I532" s="3"/>
      <c r="J532" s="3"/>
    </row>
    <row r="533" spans="4:10" ht="15" customHeight="1">
      <c r="D533" s="3"/>
      <c r="G533" s="3"/>
      <c r="H533" s="3"/>
      <c r="I533" s="3"/>
      <c r="J533" s="3"/>
    </row>
    <row r="534" spans="4:10" ht="15" customHeight="1">
      <c r="D534" s="3"/>
      <c r="G534" s="3"/>
      <c r="H534" s="3"/>
      <c r="I534" s="3"/>
      <c r="J534" s="3"/>
    </row>
    <row r="535" spans="4:10" ht="15" customHeight="1">
      <c r="D535" s="3"/>
      <c r="G535" s="3"/>
      <c r="H535" s="3"/>
      <c r="I535" s="3"/>
      <c r="J535" s="3"/>
    </row>
    <row r="536" spans="4:10" ht="15" customHeight="1">
      <c r="D536" s="3"/>
      <c r="G536" s="3"/>
      <c r="H536" s="3"/>
      <c r="I536" s="3"/>
      <c r="J536" s="3"/>
    </row>
    <row r="537" spans="4:10" ht="15" customHeight="1">
      <c r="D537" s="3"/>
      <c r="G537" s="3"/>
      <c r="H537" s="3"/>
      <c r="I537" s="3"/>
      <c r="J537" s="3"/>
    </row>
    <row r="538" spans="4:10" ht="15" customHeight="1">
      <c r="D538" s="3"/>
      <c r="G538" s="3"/>
      <c r="H538" s="3"/>
      <c r="I538" s="3"/>
      <c r="J538" s="3"/>
    </row>
    <row r="539" spans="4:10" ht="15" customHeight="1">
      <c r="D539" s="3"/>
      <c r="G539" s="3"/>
      <c r="H539" s="3"/>
      <c r="I539" s="3"/>
      <c r="J539" s="3"/>
    </row>
    <row r="540" spans="4:10" ht="15" customHeight="1">
      <c r="D540" s="3"/>
      <c r="G540" s="3"/>
      <c r="H540" s="3"/>
      <c r="I540" s="3"/>
      <c r="J540" s="3"/>
    </row>
    <row r="541" spans="4:10" ht="15" customHeight="1">
      <c r="D541" s="3"/>
      <c r="G541" s="3"/>
      <c r="H541" s="3"/>
      <c r="I541" s="3"/>
      <c r="J541" s="3"/>
    </row>
    <row r="542" spans="4:10" ht="15" customHeight="1">
      <c r="D542" s="3"/>
      <c r="G542" s="3"/>
      <c r="H542" s="3"/>
      <c r="I542" s="3"/>
      <c r="J542" s="3"/>
    </row>
    <row r="543" spans="4:10" ht="15" customHeight="1">
      <c r="D543" s="3"/>
      <c r="G543" s="3"/>
      <c r="H543" s="3"/>
      <c r="I543" s="3"/>
      <c r="J543" s="3"/>
    </row>
    <row r="544" spans="4:10" ht="15" customHeight="1">
      <c r="D544" s="3"/>
      <c r="G544" s="3"/>
      <c r="H544" s="3"/>
      <c r="I544" s="3"/>
      <c r="J544" s="3"/>
    </row>
    <row r="545" spans="4:10" ht="15" customHeight="1">
      <c r="D545" s="3"/>
      <c r="G545" s="3"/>
      <c r="H545" s="3"/>
      <c r="I545" s="3"/>
      <c r="J545" s="3"/>
    </row>
    <row r="546" spans="4:10" ht="15" customHeight="1">
      <c r="D546" s="3"/>
      <c r="G546" s="3"/>
      <c r="H546" s="3"/>
      <c r="I546" s="3"/>
      <c r="J546" s="3"/>
    </row>
    <row r="547" spans="4:10" ht="15" customHeight="1">
      <c r="D547" s="3"/>
      <c r="G547" s="3"/>
      <c r="H547" s="3"/>
      <c r="I547" s="3"/>
      <c r="J547" s="3"/>
    </row>
    <row r="548" spans="4:10" ht="15" customHeight="1">
      <c r="D548" s="3"/>
      <c r="G548" s="3"/>
      <c r="H548" s="3"/>
      <c r="I548" s="3"/>
      <c r="J548" s="3"/>
    </row>
    <row r="549" spans="4:10" ht="15" customHeight="1">
      <c r="D549" s="3"/>
      <c r="G549" s="3"/>
      <c r="H549" s="3"/>
      <c r="I549" s="3"/>
      <c r="J549" s="3"/>
    </row>
    <row r="550" spans="4:10" ht="15" customHeight="1">
      <c r="D550" s="3"/>
      <c r="G550" s="3"/>
      <c r="H550" s="3"/>
      <c r="I550" s="3"/>
      <c r="J550" s="3"/>
    </row>
    <row r="551" spans="4:10" ht="15" customHeight="1">
      <c r="D551" s="3"/>
      <c r="G551" s="3"/>
      <c r="H551" s="3"/>
      <c r="I551" s="3"/>
      <c r="J551" s="3"/>
    </row>
    <row r="552" spans="4:10" ht="15" customHeight="1">
      <c r="D552" s="3"/>
      <c r="G552" s="3"/>
      <c r="H552" s="3"/>
      <c r="I552" s="3"/>
      <c r="J552" s="3"/>
    </row>
    <row r="553" spans="4:10" ht="15" customHeight="1">
      <c r="D553" s="3"/>
      <c r="G553" s="3"/>
      <c r="H553" s="3"/>
      <c r="I553" s="3"/>
      <c r="J553" s="3"/>
    </row>
    <row r="554" spans="4:10" ht="15" customHeight="1">
      <c r="D554" s="3"/>
      <c r="G554" s="3"/>
      <c r="H554" s="3"/>
      <c r="I554" s="3"/>
      <c r="J554" s="3"/>
    </row>
    <row r="555" spans="4:10" ht="15" customHeight="1">
      <c r="D555" s="3"/>
      <c r="G555" s="3"/>
      <c r="H555" s="3"/>
      <c r="I555" s="3"/>
      <c r="J555" s="3"/>
    </row>
    <row r="556" spans="4:10" ht="15" customHeight="1">
      <c r="D556" s="3"/>
      <c r="G556" s="3"/>
      <c r="H556" s="3"/>
      <c r="I556" s="3"/>
      <c r="J556" s="3"/>
    </row>
    <row r="557" spans="4:10" ht="15" customHeight="1">
      <c r="D557" s="3"/>
      <c r="G557" s="3"/>
      <c r="H557" s="3"/>
      <c r="I557" s="3"/>
      <c r="J557" s="3"/>
    </row>
    <row r="558" spans="4:10" ht="15" customHeight="1">
      <c r="D558" s="3"/>
      <c r="G558" s="3"/>
      <c r="H558" s="3"/>
      <c r="I558" s="3"/>
      <c r="J558" s="3"/>
    </row>
    <row r="559" spans="4:10" ht="15" customHeight="1">
      <c r="D559" s="3"/>
      <c r="G559" s="3"/>
      <c r="H559" s="3"/>
      <c r="I559" s="3"/>
      <c r="J559" s="3"/>
    </row>
    <row r="560" spans="4:10" ht="15" customHeight="1">
      <c r="D560" s="3"/>
      <c r="G560" s="3"/>
      <c r="H560" s="3"/>
      <c r="I560" s="3"/>
      <c r="J560" s="3"/>
    </row>
    <row r="561" spans="4:10" ht="15" customHeight="1">
      <c r="D561" s="3"/>
      <c r="G561" s="3"/>
      <c r="H561" s="3"/>
      <c r="I561" s="3"/>
      <c r="J561" s="3"/>
    </row>
    <row r="562" spans="4:10" ht="15" customHeight="1">
      <c r="D562" s="3"/>
      <c r="G562" s="3"/>
      <c r="H562" s="3"/>
      <c r="I562" s="3"/>
      <c r="J562" s="3"/>
    </row>
    <row r="563" spans="4:10" ht="15" customHeight="1">
      <c r="D563" s="3"/>
      <c r="G563" s="3"/>
      <c r="H563" s="3"/>
      <c r="I563" s="3"/>
      <c r="J563" s="3"/>
    </row>
    <row r="564" spans="4:10" ht="15" customHeight="1">
      <c r="D564" s="3"/>
      <c r="G564" s="3"/>
      <c r="H564" s="3"/>
      <c r="I564" s="3"/>
      <c r="J564" s="3"/>
    </row>
    <row r="565" spans="4:10" ht="15" customHeight="1">
      <c r="D565" s="3"/>
      <c r="G565" s="3"/>
      <c r="H565" s="3"/>
      <c r="I565" s="3"/>
      <c r="J565" s="3"/>
    </row>
    <row r="566" spans="4:10" ht="15" customHeight="1">
      <c r="D566" s="3"/>
      <c r="G566" s="3"/>
      <c r="H566" s="3"/>
      <c r="I566" s="3"/>
      <c r="J566" s="3"/>
    </row>
    <row r="567" spans="4:10" ht="15" customHeight="1">
      <c r="D567" s="3"/>
      <c r="G567" s="3"/>
      <c r="H567" s="3"/>
      <c r="I567" s="3"/>
      <c r="J567" s="3"/>
    </row>
    <row r="568" spans="4:10" ht="15" customHeight="1">
      <c r="D568" s="3"/>
      <c r="G568" s="3"/>
      <c r="H568" s="3"/>
      <c r="I568" s="3"/>
      <c r="J568" s="3"/>
    </row>
    <row r="569" spans="4:10" ht="15" customHeight="1">
      <c r="D569" s="3"/>
      <c r="G569" s="3"/>
      <c r="H569" s="3"/>
      <c r="I569" s="3"/>
      <c r="J569" s="3"/>
    </row>
    <row r="570" spans="4:10" ht="15" customHeight="1">
      <c r="D570" s="3"/>
      <c r="G570" s="3"/>
      <c r="H570" s="3"/>
      <c r="I570" s="3"/>
      <c r="J570" s="3"/>
    </row>
    <row r="571" spans="4:10" ht="15" customHeight="1">
      <c r="D571" s="3"/>
      <c r="G571" s="3"/>
      <c r="H571" s="3"/>
      <c r="I571" s="3"/>
      <c r="J571" s="3"/>
    </row>
    <row r="572" spans="4:10" ht="15" customHeight="1">
      <c r="D572" s="3"/>
      <c r="G572" s="3"/>
      <c r="H572" s="3"/>
      <c r="I572" s="3"/>
      <c r="J572" s="3"/>
    </row>
    <row r="573" spans="4:10" ht="15" customHeight="1">
      <c r="D573" s="3"/>
      <c r="G573" s="3"/>
      <c r="H573" s="3"/>
      <c r="I573" s="3"/>
      <c r="J573" s="3"/>
    </row>
    <row r="574" spans="4:10" ht="15" customHeight="1">
      <c r="D574" s="3"/>
      <c r="G574" s="3"/>
      <c r="H574" s="3"/>
      <c r="I574" s="3"/>
      <c r="J574" s="3"/>
    </row>
    <row r="575" spans="4:10" ht="15" customHeight="1">
      <c r="D575" s="3"/>
      <c r="G575" s="3"/>
      <c r="H575" s="3"/>
      <c r="I575" s="3"/>
      <c r="J575" s="3"/>
    </row>
    <row r="576" spans="4:10" ht="15" customHeight="1">
      <c r="D576" s="3"/>
      <c r="G576" s="3"/>
      <c r="H576" s="3"/>
      <c r="I576" s="3"/>
      <c r="J576" s="3"/>
    </row>
    <row r="577" spans="4:10" ht="15" customHeight="1">
      <c r="D577" s="3"/>
      <c r="G577" s="3"/>
      <c r="H577" s="3"/>
      <c r="I577" s="3"/>
      <c r="J577" s="3"/>
    </row>
    <row r="578" spans="4:10" ht="15" customHeight="1">
      <c r="D578" s="3"/>
      <c r="G578" s="3"/>
      <c r="H578" s="3"/>
      <c r="I578" s="3"/>
      <c r="J578" s="3"/>
    </row>
    <row r="579" spans="4:10" ht="15" customHeight="1">
      <c r="D579" s="3"/>
      <c r="G579" s="3"/>
      <c r="H579" s="3"/>
      <c r="I579" s="3"/>
      <c r="J579" s="3"/>
    </row>
    <row r="580" spans="4:10" ht="15" customHeight="1">
      <c r="D580" s="3"/>
      <c r="G580" s="3"/>
      <c r="H580" s="3"/>
      <c r="I580" s="3"/>
      <c r="J580" s="3"/>
    </row>
    <row r="581" spans="4:10" ht="15" customHeight="1">
      <c r="D581" s="3"/>
      <c r="G581" s="3"/>
      <c r="H581" s="3"/>
      <c r="I581" s="3"/>
      <c r="J581" s="3"/>
    </row>
    <row r="582" spans="4:10" ht="15" customHeight="1">
      <c r="D582" s="3"/>
      <c r="G582" s="3"/>
      <c r="H582" s="3"/>
      <c r="I582" s="3"/>
      <c r="J582" s="3"/>
    </row>
    <row r="583" spans="4:10" ht="15" customHeight="1">
      <c r="D583" s="3"/>
      <c r="G583" s="3"/>
      <c r="H583" s="3"/>
      <c r="I583" s="3"/>
      <c r="J583" s="3"/>
    </row>
    <row r="584" spans="4:10" ht="15" customHeight="1">
      <c r="D584" s="3"/>
      <c r="G584" s="3"/>
      <c r="H584" s="3"/>
      <c r="I584" s="3"/>
      <c r="J584" s="3"/>
    </row>
    <row r="585" spans="4:10" ht="15" customHeight="1">
      <c r="D585" s="3"/>
      <c r="G585" s="3"/>
      <c r="H585" s="3"/>
      <c r="I585" s="3"/>
      <c r="J585" s="3"/>
    </row>
    <row r="586" spans="4:10" ht="15" customHeight="1">
      <c r="D586" s="3"/>
      <c r="G586" s="3"/>
      <c r="H586" s="3"/>
      <c r="I586" s="3"/>
      <c r="J586" s="3"/>
    </row>
    <row r="587" spans="4:10" ht="15" customHeight="1">
      <c r="D587" s="3"/>
      <c r="G587" s="3"/>
      <c r="H587" s="3"/>
      <c r="I587" s="3"/>
      <c r="J587" s="3"/>
    </row>
    <row r="588" spans="4:10" ht="15" customHeight="1">
      <c r="D588" s="3"/>
      <c r="G588" s="3"/>
      <c r="H588" s="3"/>
      <c r="I588" s="3"/>
      <c r="J588" s="3"/>
    </row>
    <row r="589" spans="4:10" ht="15" customHeight="1">
      <c r="D589" s="3"/>
      <c r="G589" s="3"/>
      <c r="H589" s="3"/>
      <c r="I589" s="3"/>
      <c r="J589" s="3"/>
    </row>
    <row r="590" spans="4:10" ht="15" customHeight="1">
      <c r="D590" s="3"/>
      <c r="G590" s="3"/>
      <c r="H590" s="3"/>
      <c r="I590" s="3"/>
      <c r="J590" s="3"/>
    </row>
    <row r="591" spans="4:10" ht="15" customHeight="1">
      <c r="D591" s="3"/>
      <c r="G591" s="3"/>
      <c r="H591" s="3"/>
      <c r="I591" s="3"/>
      <c r="J591" s="3"/>
    </row>
    <row r="592" spans="4:10" ht="15" customHeight="1">
      <c r="D592" s="3"/>
      <c r="G592" s="3"/>
      <c r="H592" s="3"/>
      <c r="I592" s="3"/>
      <c r="J592" s="3"/>
    </row>
    <row r="593" spans="4:10" ht="15" customHeight="1">
      <c r="D593" s="3"/>
      <c r="G593" s="3"/>
      <c r="H593" s="3"/>
      <c r="I593" s="3"/>
      <c r="J593" s="3"/>
    </row>
    <row r="594" spans="4:10" ht="15" customHeight="1">
      <c r="D594" s="3"/>
      <c r="G594" s="3"/>
      <c r="H594" s="3"/>
      <c r="I594" s="3"/>
      <c r="J594" s="3"/>
    </row>
    <row r="595" spans="4:10" ht="15" customHeight="1">
      <c r="D595" s="3"/>
      <c r="G595" s="3"/>
      <c r="H595" s="3"/>
      <c r="I595" s="3"/>
      <c r="J595" s="3"/>
    </row>
    <row r="596" spans="4:10" ht="15" customHeight="1">
      <c r="D596" s="3"/>
      <c r="G596" s="3"/>
      <c r="H596" s="3"/>
      <c r="I596" s="3"/>
      <c r="J596" s="3"/>
    </row>
    <row r="597" spans="4:10" ht="15" customHeight="1">
      <c r="D597" s="3"/>
      <c r="G597" s="3"/>
      <c r="H597" s="3"/>
      <c r="I597" s="3"/>
      <c r="J597" s="3"/>
    </row>
    <row r="598" spans="4:10" ht="15" customHeight="1">
      <c r="D598" s="3"/>
      <c r="G598" s="3"/>
      <c r="H598" s="3"/>
      <c r="I598" s="3"/>
      <c r="J598" s="3"/>
    </row>
    <row r="599" spans="4:10" ht="15" customHeight="1">
      <c r="D599" s="3"/>
      <c r="G599" s="3"/>
      <c r="H599" s="3"/>
      <c r="I599" s="3"/>
      <c r="J599" s="3"/>
    </row>
    <row r="600" spans="4:10" ht="15" customHeight="1">
      <c r="D600" s="3"/>
      <c r="G600" s="3"/>
      <c r="H600" s="3"/>
      <c r="I600" s="3"/>
      <c r="J600" s="3"/>
    </row>
    <row r="601" spans="4:10" ht="15" customHeight="1">
      <c r="D601" s="3"/>
      <c r="G601" s="3"/>
      <c r="H601" s="3"/>
      <c r="I601" s="3"/>
      <c r="J601" s="3"/>
    </row>
    <row r="602" spans="4:10" ht="15" customHeight="1">
      <c r="D602" s="3"/>
      <c r="G602" s="3"/>
      <c r="H602" s="3"/>
      <c r="I602" s="3"/>
      <c r="J602" s="3"/>
    </row>
    <row r="603" spans="4:10" ht="15" customHeight="1">
      <c r="D603" s="3"/>
      <c r="G603" s="3"/>
      <c r="H603" s="3"/>
      <c r="I603" s="3"/>
      <c r="J603" s="3"/>
    </row>
    <row r="604" spans="4:10" ht="15" customHeight="1">
      <c r="D604" s="3"/>
      <c r="G604" s="3"/>
      <c r="H604" s="3"/>
      <c r="I604" s="3"/>
      <c r="J604" s="3"/>
    </row>
    <row r="605" spans="4:10" ht="15" customHeight="1">
      <c r="D605" s="3"/>
      <c r="G605" s="3"/>
      <c r="H605" s="3"/>
      <c r="I605" s="3"/>
      <c r="J605" s="3"/>
    </row>
    <row r="606" spans="4:10" ht="15" customHeight="1">
      <c r="D606" s="3"/>
      <c r="G606" s="3"/>
      <c r="H606" s="3"/>
      <c r="I606" s="3"/>
      <c r="J606" s="3"/>
    </row>
    <row r="607" spans="4:10" ht="15" customHeight="1">
      <c r="D607" s="3"/>
      <c r="G607" s="3"/>
      <c r="H607" s="3"/>
      <c r="I607" s="3"/>
      <c r="J607" s="3"/>
    </row>
    <row r="608" spans="4:10" ht="15" customHeight="1">
      <c r="D608" s="3"/>
      <c r="G608" s="3"/>
      <c r="H608" s="3"/>
      <c r="I608" s="3"/>
      <c r="J608" s="3"/>
    </row>
    <row r="609" spans="4:10" ht="15" customHeight="1">
      <c r="D609" s="3"/>
      <c r="G609" s="3"/>
      <c r="H609" s="3"/>
      <c r="I609" s="3"/>
      <c r="J609" s="3"/>
    </row>
    <row r="610" spans="4:10" ht="15" customHeight="1">
      <c r="D610" s="3"/>
      <c r="G610" s="3"/>
      <c r="H610" s="3"/>
      <c r="I610" s="3"/>
      <c r="J610" s="3"/>
    </row>
    <row r="611" spans="4:10" ht="15" customHeight="1">
      <c r="D611" s="3"/>
      <c r="G611" s="3"/>
      <c r="H611" s="3"/>
      <c r="I611" s="3"/>
      <c r="J611" s="3"/>
    </row>
    <row r="612" spans="4:10" ht="15" customHeight="1">
      <c r="D612" s="3"/>
      <c r="G612" s="3"/>
      <c r="H612" s="3"/>
      <c r="I612" s="3"/>
      <c r="J612" s="3"/>
    </row>
    <row r="613" spans="4:10" ht="15" customHeight="1">
      <c r="D613" s="3"/>
      <c r="G613" s="3"/>
      <c r="H613" s="3"/>
      <c r="I613" s="3"/>
      <c r="J613" s="3"/>
    </row>
    <row r="614" spans="4:10" ht="15" customHeight="1">
      <c r="D614" s="3"/>
      <c r="G614" s="3"/>
      <c r="H614" s="3"/>
      <c r="I614" s="3"/>
      <c r="J614" s="3"/>
    </row>
    <row r="615" spans="4:10" ht="15" customHeight="1">
      <c r="D615" s="3"/>
      <c r="G615" s="3"/>
      <c r="H615" s="3"/>
      <c r="I615" s="3"/>
      <c r="J615" s="3"/>
    </row>
    <row r="616" spans="4:10" ht="15" customHeight="1">
      <c r="D616" s="3"/>
      <c r="G616" s="3"/>
      <c r="H616" s="3"/>
      <c r="I616" s="3"/>
      <c r="J616" s="3"/>
    </row>
    <row r="617" spans="4:10" ht="15" customHeight="1">
      <c r="D617" s="3"/>
      <c r="G617" s="3"/>
      <c r="H617" s="3"/>
      <c r="I617" s="3"/>
      <c r="J617" s="3"/>
    </row>
    <row r="618" spans="4:10" ht="15" customHeight="1">
      <c r="D618" s="3"/>
      <c r="G618" s="3"/>
      <c r="H618" s="3"/>
      <c r="I618" s="3"/>
      <c r="J618" s="3"/>
    </row>
    <row r="619" spans="4:10" ht="15" customHeight="1">
      <c r="D619" s="3"/>
      <c r="G619" s="3"/>
      <c r="H619" s="3"/>
      <c r="I619" s="3"/>
      <c r="J619" s="3"/>
    </row>
    <row r="620" spans="4:10" ht="15" customHeight="1">
      <c r="D620" s="3"/>
      <c r="G620" s="3"/>
      <c r="H620" s="3"/>
      <c r="I620" s="3"/>
      <c r="J620" s="3"/>
    </row>
    <row r="621" spans="4:10" ht="15" customHeight="1">
      <c r="D621" s="3"/>
      <c r="G621" s="3"/>
      <c r="H621" s="3"/>
      <c r="I621" s="3"/>
      <c r="J621" s="3"/>
    </row>
    <row r="622" spans="4:10" ht="15" customHeight="1">
      <c r="D622" s="3"/>
      <c r="G622" s="3"/>
      <c r="H622" s="3"/>
      <c r="I622" s="3"/>
      <c r="J622" s="3"/>
    </row>
    <row r="623" spans="4:10" ht="15" customHeight="1">
      <c r="D623" s="3"/>
      <c r="G623" s="3"/>
      <c r="H623" s="3"/>
      <c r="I623" s="3"/>
      <c r="J623" s="3"/>
    </row>
    <row r="624" spans="4:10" ht="15" customHeight="1">
      <c r="D624" s="3"/>
      <c r="G624" s="3"/>
      <c r="H624" s="3"/>
      <c r="I624" s="3"/>
      <c r="J624" s="3"/>
    </row>
    <row r="625" spans="4:10" ht="15" customHeight="1">
      <c r="D625" s="3"/>
      <c r="G625" s="3"/>
      <c r="H625" s="3"/>
      <c r="I625" s="3"/>
      <c r="J625" s="3"/>
    </row>
    <row r="626" spans="4:10" ht="15" customHeight="1">
      <c r="D626" s="3"/>
      <c r="G626" s="3"/>
      <c r="H626" s="3"/>
      <c r="I626" s="3"/>
      <c r="J626" s="3"/>
    </row>
    <row r="627" spans="4:10" ht="15" customHeight="1">
      <c r="D627" s="3"/>
      <c r="G627" s="3"/>
      <c r="H627" s="3"/>
      <c r="I627" s="3"/>
      <c r="J627" s="3"/>
    </row>
    <row r="628" spans="4:10" ht="15" customHeight="1">
      <c r="D628" s="3"/>
      <c r="G628" s="3"/>
      <c r="H628" s="3"/>
      <c r="I628" s="3"/>
      <c r="J628" s="3"/>
    </row>
    <row r="629" spans="4:10" ht="15" customHeight="1">
      <c r="D629" s="3"/>
      <c r="G629" s="3"/>
      <c r="H629" s="3"/>
      <c r="I629" s="3"/>
      <c r="J629" s="3"/>
    </row>
    <row r="630" spans="4:10" ht="15" customHeight="1">
      <c r="D630" s="3"/>
      <c r="G630" s="3"/>
      <c r="H630" s="3"/>
      <c r="I630" s="3"/>
      <c r="J630" s="3"/>
    </row>
    <row r="631" spans="4:10" ht="15" customHeight="1">
      <c r="D631" s="3"/>
      <c r="G631" s="3"/>
      <c r="H631" s="3"/>
      <c r="I631" s="3"/>
      <c r="J631" s="3"/>
    </row>
    <row r="632" spans="4:10" ht="15" customHeight="1">
      <c r="D632" s="3"/>
      <c r="G632" s="3"/>
      <c r="H632" s="3"/>
      <c r="I632" s="3"/>
      <c r="J632" s="3"/>
    </row>
    <row r="633" spans="4:10" ht="15" customHeight="1">
      <c r="D633" s="3"/>
      <c r="G633" s="3"/>
      <c r="H633" s="3"/>
      <c r="I633" s="3"/>
      <c r="J633" s="3"/>
    </row>
    <row r="634" spans="4:10" ht="15" customHeight="1">
      <c r="D634" s="3"/>
      <c r="G634" s="3"/>
      <c r="H634" s="3"/>
      <c r="I634" s="3"/>
      <c r="J634" s="3"/>
    </row>
    <row r="635" spans="4:10" ht="15" customHeight="1">
      <c r="D635" s="3"/>
      <c r="G635" s="3"/>
      <c r="H635" s="3"/>
      <c r="I635" s="3"/>
      <c r="J635" s="3"/>
    </row>
    <row r="636" spans="4:10" ht="15" customHeight="1">
      <c r="D636" s="3"/>
      <c r="G636" s="3"/>
      <c r="H636" s="3"/>
      <c r="I636" s="3"/>
      <c r="J636" s="3"/>
    </row>
    <row r="637" spans="4:10" ht="15" customHeight="1">
      <c r="D637" s="3"/>
      <c r="G637" s="3"/>
      <c r="H637" s="3"/>
      <c r="I637" s="3"/>
      <c r="J637" s="3"/>
    </row>
    <row r="638" spans="4:10" ht="15" customHeight="1">
      <c r="D638" s="3"/>
      <c r="G638" s="3"/>
      <c r="H638" s="3"/>
      <c r="I638" s="3"/>
      <c r="J638" s="3"/>
    </row>
    <row r="639" spans="4:10" ht="15" customHeight="1">
      <c r="D639" s="3"/>
      <c r="G639" s="3"/>
      <c r="H639" s="3"/>
      <c r="I639" s="3"/>
      <c r="J639" s="3"/>
    </row>
    <row r="640" spans="4:10" ht="15" customHeight="1">
      <c r="D640" s="3"/>
      <c r="G640" s="3"/>
      <c r="H640" s="3"/>
      <c r="I640" s="3"/>
      <c r="J640" s="3"/>
    </row>
    <row r="641" spans="4:10" ht="15" customHeight="1">
      <c r="D641" s="3"/>
      <c r="G641" s="3"/>
      <c r="H641" s="3"/>
      <c r="I641" s="3"/>
      <c r="J641" s="3"/>
    </row>
    <row r="642" spans="4:10" ht="15" customHeight="1">
      <c r="D642" s="3"/>
      <c r="G642" s="3"/>
      <c r="H642" s="3"/>
      <c r="I642" s="3"/>
      <c r="J642" s="3"/>
    </row>
    <row r="643" spans="4:10" ht="15" customHeight="1">
      <c r="D643" s="3"/>
      <c r="G643" s="3"/>
      <c r="H643" s="3"/>
      <c r="I643" s="3"/>
      <c r="J643" s="3"/>
    </row>
    <row r="644" spans="4:10" ht="15" customHeight="1">
      <c r="D644" s="3"/>
      <c r="G644" s="3"/>
      <c r="H644" s="3"/>
      <c r="I644" s="3"/>
      <c r="J644" s="3"/>
    </row>
    <row r="645" spans="4:10" ht="15" customHeight="1">
      <c r="D645" s="3"/>
      <c r="G645" s="3"/>
      <c r="H645" s="3"/>
      <c r="I645" s="3"/>
      <c r="J645" s="3"/>
    </row>
    <row r="646" spans="4:10" ht="15" customHeight="1">
      <c r="D646" s="3"/>
      <c r="G646" s="3"/>
      <c r="H646" s="3"/>
      <c r="I646" s="3"/>
      <c r="J646" s="3"/>
    </row>
    <row r="647" spans="4:10" ht="15" customHeight="1">
      <c r="D647" s="3"/>
      <c r="G647" s="3"/>
      <c r="H647" s="3"/>
      <c r="I647" s="3"/>
      <c r="J647" s="3"/>
    </row>
    <row r="648" spans="4:10" ht="15" customHeight="1">
      <c r="D648" s="3"/>
      <c r="G648" s="3"/>
      <c r="H648" s="3"/>
      <c r="I648" s="3"/>
      <c r="J648" s="3"/>
    </row>
    <row r="649" spans="4:10" ht="15" customHeight="1">
      <c r="D649" s="3"/>
      <c r="G649" s="3"/>
      <c r="H649" s="3"/>
      <c r="I649" s="3"/>
      <c r="J649" s="3"/>
    </row>
    <row r="650" spans="4:10" ht="15" customHeight="1">
      <c r="D650" s="3"/>
      <c r="G650" s="3"/>
      <c r="H650" s="3"/>
      <c r="I650" s="3"/>
      <c r="J650" s="3"/>
    </row>
    <row r="651" spans="4:10" ht="15" customHeight="1">
      <c r="D651" s="3"/>
      <c r="G651" s="3"/>
      <c r="H651" s="3"/>
      <c r="I651" s="3"/>
      <c r="J651" s="3"/>
    </row>
    <row r="652" spans="4:10" ht="15" customHeight="1">
      <c r="D652" s="3"/>
      <c r="G652" s="3"/>
      <c r="H652" s="3"/>
      <c r="I652" s="3"/>
      <c r="J652" s="3"/>
    </row>
    <row r="653" spans="4:10" ht="15" customHeight="1">
      <c r="D653" s="3"/>
      <c r="G653" s="3"/>
      <c r="H653" s="3"/>
      <c r="I653" s="3"/>
      <c r="J653" s="3"/>
    </row>
    <row r="654" spans="4:10" ht="15" customHeight="1">
      <c r="D654" s="3"/>
      <c r="G654" s="3"/>
      <c r="H654" s="3"/>
      <c r="I654" s="3"/>
      <c r="J654" s="3"/>
    </row>
    <row r="655" spans="4:10" ht="15" customHeight="1">
      <c r="D655" s="3"/>
      <c r="G655" s="3"/>
      <c r="H655" s="3"/>
      <c r="I655" s="3"/>
      <c r="J655" s="3"/>
    </row>
    <row r="656" spans="4:10" ht="15" customHeight="1">
      <c r="D656" s="3"/>
      <c r="G656" s="3"/>
      <c r="H656" s="3"/>
      <c r="I656" s="3"/>
      <c r="J656" s="3"/>
    </row>
    <row r="657" spans="4:10" ht="15" customHeight="1">
      <c r="D657" s="3"/>
      <c r="G657" s="3"/>
      <c r="H657" s="3"/>
      <c r="I657" s="3"/>
      <c r="J657" s="3"/>
    </row>
    <row r="658" spans="4:10" ht="15" customHeight="1">
      <c r="D658" s="3"/>
      <c r="G658" s="3"/>
      <c r="H658" s="3"/>
      <c r="I658" s="3"/>
      <c r="J658" s="3"/>
    </row>
    <row r="659" spans="4:10" ht="15" customHeight="1">
      <c r="D659" s="3"/>
      <c r="G659" s="3"/>
      <c r="H659" s="3"/>
      <c r="I659" s="3"/>
      <c r="J659" s="3"/>
    </row>
    <row r="660" spans="4:10" ht="15" customHeight="1">
      <c r="D660" s="3"/>
      <c r="G660" s="3"/>
      <c r="H660" s="3"/>
      <c r="I660" s="3"/>
      <c r="J660" s="3"/>
    </row>
    <row r="661" spans="4:10" ht="15" customHeight="1">
      <c r="D661" s="3"/>
      <c r="G661" s="3"/>
      <c r="H661" s="3"/>
      <c r="I661" s="3"/>
      <c r="J661" s="3"/>
    </row>
    <row r="662" spans="4:10" ht="15" customHeight="1">
      <c r="D662" s="3"/>
      <c r="G662" s="3"/>
      <c r="H662" s="3"/>
      <c r="I662" s="3"/>
      <c r="J662" s="3"/>
    </row>
    <row r="663" spans="4:10" ht="15" customHeight="1">
      <c r="D663" s="3"/>
      <c r="G663" s="3"/>
      <c r="H663" s="3"/>
      <c r="I663" s="3"/>
      <c r="J663" s="3"/>
    </row>
    <row r="664" spans="4:10" ht="15" customHeight="1">
      <c r="D664" s="3"/>
      <c r="G664" s="3"/>
      <c r="H664" s="3"/>
      <c r="I664" s="3"/>
      <c r="J664" s="3"/>
    </row>
    <row r="665" spans="4:10" ht="15" customHeight="1">
      <c r="D665" s="3"/>
      <c r="G665" s="3"/>
      <c r="H665" s="3"/>
      <c r="I665" s="3"/>
      <c r="J665" s="3"/>
    </row>
    <row r="666" spans="4:10" ht="15" customHeight="1">
      <c r="D666" s="3"/>
      <c r="G666" s="3"/>
      <c r="H666" s="3"/>
      <c r="I666" s="3"/>
      <c r="J666" s="3"/>
    </row>
    <row r="667" spans="4:10" ht="15" customHeight="1">
      <c r="D667" s="3"/>
      <c r="G667" s="3"/>
      <c r="H667" s="3"/>
      <c r="I667" s="3"/>
      <c r="J667" s="3"/>
    </row>
    <row r="668" spans="4:10" ht="15" customHeight="1">
      <c r="D668" s="3"/>
      <c r="G668" s="3"/>
      <c r="H668" s="3"/>
      <c r="I668" s="3"/>
      <c r="J668" s="3"/>
    </row>
    <row r="669" spans="4:10" ht="15" customHeight="1">
      <c r="D669" s="3"/>
      <c r="G669" s="3"/>
      <c r="H669" s="3"/>
      <c r="I669" s="3"/>
      <c r="J669" s="3"/>
    </row>
    <row r="670" spans="4:10" ht="15" customHeight="1">
      <c r="D670" s="3"/>
      <c r="G670" s="3"/>
      <c r="H670" s="3"/>
      <c r="I670" s="3"/>
      <c r="J670" s="3"/>
    </row>
    <row r="671" spans="4:10" ht="15" customHeight="1">
      <c r="D671" s="3"/>
      <c r="G671" s="3"/>
      <c r="H671" s="3"/>
      <c r="I671" s="3"/>
      <c r="J671" s="3"/>
    </row>
    <row r="672" spans="4:10" ht="15" customHeight="1">
      <c r="D672" s="3"/>
      <c r="G672" s="3"/>
      <c r="H672" s="3"/>
      <c r="I672" s="3"/>
      <c r="J672" s="3"/>
    </row>
    <row r="673" spans="4:10" ht="15" customHeight="1">
      <c r="D673" s="3"/>
      <c r="G673" s="3"/>
      <c r="H673" s="3"/>
      <c r="I673" s="3"/>
      <c r="J673" s="3"/>
    </row>
    <row r="674" spans="4:10" ht="15" customHeight="1">
      <c r="D674" s="3"/>
      <c r="G674" s="3"/>
      <c r="H674" s="3"/>
      <c r="I674" s="3"/>
      <c r="J674" s="3"/>
    </row>
    <row r="675" spans="4:10" ht="15" customHeight="1">
      <c r="D675" s="3"/>
      <c r="G675" s="3"/>
      <c r="H675" s="3"/>
      <c r="I675" s="3"/>
      <c r="J675" s="3"/>
    </row>
    <row r="676" spans="4:10" ht="15" customHeight="1">
      <c r="D676" s="3"/>
      <c r="G676" s="3"/>
      <c r="H676" s="3"/>
      <c r="I676" s="3"/>
      <c r="J676" s="3"/>
    </row>
    <row r="677" spans="4:10" ht="15" customHeight="1">
      <c r="D677" s="3"/>
      <c r="G677" s="3"/>
      <c r="H677" s="3"/>
      <c r="I677" s="3"/>
      <c r="J677" s="3"/>
    </row>
    <row r="678" spans="4:10" ht="15" customHeight="1">
      <c r="D678" s="3"/>
      <c r="G678" s="3"/>
      <c r="H678" s="3"/>
      <c r="I678" s="3"/>
      <c r="J678" s="3"/>
    </row>
    <row r="679" spans="4:10" ht="15" customHeight="1">
      <c r="D679" s="3"/>
      <c r="G679" s="3"/>
      <c r="H679" s="3"/>
      <c r="I679" s="3"/>
      <c r="J679" s="3"/>
    </row>
    <row r="680" spans="4:10" ht="15" customHeight="1">
      <c r="D680" s="3"/>
      <c r="G680" s="3"/>
      <c r="H680" s="3"/>
      <c r="I680" s="3"/>
      <c r="J680" s="3"/>
    </row>
    <row r="681" spans="4:10" ht="15" customHeight="1">
      <c r="D681" s="3"/>
      <c r="G681" s="3"/>
      <c r="H681" s="3"/>
      <c r="I681" s="3"/>
      <c r="J681" s="3"/>
    </row>
    <row r="682" spans="4:10" ht="15" customHeight="1">
      <c r="D682" s="3"/>
      <c r="G682" s="3"/>
      <c r="H682" s="3"/>
      <c r="I682" s="3"/>
      <c r="J682" s="3"/>
    </row>
    <row r="683" spans="4:10" ht="15" customHeight="1">
      <c r="D683" s="3"/>
      <c r="G683" s="3"/>
      <c r="H683" s="3"/>
      <c r="I683" s="3"/>
      <c r="J683" s="3"/>
    </row>
    <row r="684" spans="4:10" ht="15" customHeight="1">
      <c r="D684" s="3"/>
      <c r="G684" s="3"/>
      <c r="H684" s="3"/>
      <c r="I684" s="3"/>
      <c r="J684" s="3"/>
    </row>
    <row r="685" spans="4:10" ht="15" customHeight="1">
      <c r="D685" s="3"/>
      <c r="G685" s="3"/>
      <c r="H685" s="3"/>
      <c r="I685" s="3"/>
      <c r="J685" s="3"/>
    </row>
    <row r="686" spans="4:10" ht="15" customHeight="1">
      <c r="D686" s="3"/>
      <c r="G686" s="3"/>
      <c r="H686" s="3"/>
      <c r="I686" s="3"/>
      <c r="J686" s="3"/>
    </row>
    <row r="687" spans="4:10" ht="15" customHeight="1">
      <c r="D687" s="3"/>
      <c r="G687" s="3"/>
      <c r="H687" s="3"/>
      <c r="I687" s="3"/>
      <c r="J687" s="3"/>
    </row>
    <row r="688" spans="4:10" ht="15" customHeight="1">
      <c r="D688" s="3"/>
      <c r="G688" s="3"/>
      <c r="H688" s="3"/>
      <c r="I688" s="3"/>
      <c r="J688" s="3"/>
    </row>
    <row r="689" spans="4:10" ht="15" customHeight="1">
      <c r="D689" s="3"/>
      <c r="G689" s="3"/>
      <c r="H689" s="3"/>
      <c r="I689" s="3"/>
      <c r="J689" s="3"/>
    </row>
    <row r="690" spans="4:10" ht="15" customHeight="1">
      <c r="D690" s="3"/>
      <c r="G690" s="3"/>
      <c r="H690" s="3"/>
      <c r="I690" s="3"/>
      <c r="J690" s="3"/>
    </row>
    <row r="691" spans="4:10" ht="15" customHeight="1">
      <c r="D691" s="3"/>
      <c r="G691" s="3"/>
      <c r="H691" s="3"/>
      <c r="I691" s="3"/>
      <c r="J691" s="3"/>
    </row>
    <row r="692" spans="4:10" ht="15" customHeight="1">
      <c r="D692" s="3"/>
      <c r="G692" s="3"/>
      <c r="H692" s="3"/>
      <c r="I692" s="3"/>
      <c r="J692" s="3"/>
    </row>
    <row r="693" spans="4:10" ht="15" customHeight="1">
      <c r="D693" s="3"/>
      <c r="G693" s="3"/>
      <c r="H693" s="3"/>
      <c r="I693" s="3"/>
      <c r="J693" s="3"/>
    </row>
    <row r="694" spans="4:10" ht="15" customHeight="1">
      <c r="D694" s="3"/>
      <c r="G694" s="3"/>
      <c r="H694" s="3"/>
      <c r="I694" s="3"/>
      <c r="J694" s="3"/>
    </row>
    <row r="695" spans="4:10" ht="15" customHeight="1">
      <c r="D695" s="3"/>
      <c r="G695" s="3"/>
      <c r="H695" s="3"/>
      <c r="I695" s="3"/>
      <c r="J695" s="3"/>
    </row>
    <row r="696" spans="4:10" ht="15" customHeight="1">
      <c r="D696" s="3"/>
      <c r="G696" s="3"/>
      <c r="H696" s="3"/>
      <c r="I696" s="3"/>
      <c r="J696" s="3"/>
    </row>
    <row r="697" spans="4:10" ht="15" customHeight="1">
      <c r="D697" s="3"/>
      <c r="G697" s="3"/>
      <c r="H697" s="3"/>
      <c r="I697" s="3"/>
      <c r="J697" s="3"/>
    </row>
    <row r="698" spans="4:10" ht="15" customHeight="1">
      <c r="D698" s="3"/>
      <c r="G698" s="3"/>
      <c r="H698" s="3"/>
      <c r="I698" s="3"/>
      <c r="J698" s="3"/>
    </row>
    <row r="699" spans="4:10" ht="15" customHeight="1">
      <c r="D699" s="3"/>
      <c r="G699" s="3"/>
      <c r="H699" s="3"/>
      <c r="I699" s="3"/>
      <c r="J699" s="3"/>
    </row>
    <row r="700" spans="4:10" ht="15" customHeight="1">
      <c r="D700" s="3"/>
      <c r="G700" s="3"/>
      <c r="H700" s="3"/>
      <c r="I700" s="3"/>
      <c r="J700" s="3"/>
    </row>
    <row r="701" spans="4:10" ht="15" customHeight="1">
      <c r="D701" s="3"/>
      <c r="G701" s="3"/>
      <c r="H701" s="3"/>
      <c r="I701" s="3"/>
      <c r="J701" s="3"/>
    </row>
    <row r="702" spans="4:10" ht="15" customHeight="1">
      <c r="D702" s="3"/>
      <c r="G702" s="3"/>
      <c r="H702" s="3"/>
      <c r="I702" s="3"/>
      <c r="J702" s="3"/>
    </row>
    <row r="703" spans="4:10" ht="15" customHeight="1">
      <c r="D703" s="3"/>
      <c r="G703" s="3"/>
      <c r="H703" s="3"/>
      <c r="I703" s="3"/>
      <c r="J703" s="3"/>
    </row>
    <row r="704" spans="4:10" ht="15" customHeight="1">
      <c r="D704" s="3"/>
      <c r="G704" s="3"/>
      <c r="H704" s="3"/>
      <c r="I704" s="3"/>
      <c r="J704" s="3"/>
    </row>
    <row r="705" spans="4:10" ht="15" customHeight="1">
      <c r="D705" s="3"/>
      <c r="G705" s="3"/>
      <c r="H705" s="3"/>
      <c r="I705" s="3"/>
      <c r="J705" s="3"/>
    </row>
    <row r="706" spans="4:10" ht="15" customHeight="1">
      <c r="D706" s="3"/>
      <c r="G706" s="3"/>
      <c r="H706" s="3"/>
      <c r="I706" s="3"/>
      <c r="J706" s="3"/>
    </row>
    <row r="707" spans="4:10" ht="15" customHeight="1">
      <c r="D707" s="3"/>
      <c r="G707" s="3"/>
      <c r="H707" s="3"/>
      <c r="I707" s="3"/>
      <c r="J707" s="3"/>
    </row>
    <row r="708" spans="4:10" ht="15" customHeight="1">
      <c r="D708" s="3"/>
      <c r="G708" s="3"/>
      <c r="H708" s="3"/>
      <c r="I708" s="3"/>
      <c r="J708" s="3"/>
    </row>
    <row r="709" spans="4:10" ht="15" customHeight="1">
      <c r="D709" s="3"/>
      <c r="G709" s="3"/>
      <c r="H709" s="3"/>
      <c r="I709" s="3"/>
      <c r="J709" s="3"/>
    </row>
    <row r="710" spans="4:10" ht="15" customHeight="1">
      <c r="D710" s="3"/>
      <c r="G710" s="3"/>
      <c r="H710" s="3"/>
      <c r="I710" s="3"/>
      <c r="J710" s="3"/>
    </row>
    <row r="711" spans="4:10" ht="15" customHeight="1">
      <c r="D711" s="3"/>
      <c r="G711" s="3"/>
      <c r="H711" s="3"/>
      <c r="I711" s="3"/>
      <c r="J711" s="3"/>
    </row>
    <row r="712" spans="4:10" ht="15" customHeight="1">
      <c r="D712" s="3"/>
      <c r="G712" s="3"/>
      <c r="H712" s="3"/>
      <c r="I712" s="3"/>
      <c r="J712" s="3"/>
    </row>
    <row r="713" spans="4:10" ht="15" customHeight="1">
      <c r="D713" s="3"/>
      <c r="G713" s="3"/>
      <c r="H713" s="3"/>
      <c r="I713" s="3"/>
      <c r="J713" s="3"/>
    </row>
    <row r="714" spans="4:10" ht="15" customHeight="1">
      <c r="D714" s="3"/>
      <c r="G714" s="3"/>
      <c r="H714" s="3"/>
      <c r="I714" s="3"/>
      <c r="J714" s="3"/>
    </row>
    <row r="715" spans="4:10" ht="15" customHeight="1">
      <c r="D715" s="3"/>
      <c r="G715" s="3"/>
      <c r="H715" s="3"/>
      <c r="I715" s="3"/>
      <c r="J715" s="3"/>
    </row>
    <row r="716" spans="4:10" ht="15" customHeight="1">
      <c r="D716" s="3"/>
      <c r="G716" s="3"/>
      <c r="H716" s="3"/>
      <c r="I716" s="3"/>
      <c r="J716" s="3"/>
    </row>
    <row r="717" spans="4:10" ht="15" customHeight="1">
      <c r="D717" s="3"/>
      <c r="G717" s="3"/>
      <c r="H717" s="3"/>
      <c r="I717" s="3"/>
      <c r="J717" s="3"/>
    </row>
    <row r="718" spans="4:10" ht="15" customHeight="1">
      <c r="D718" s="3"/>
      <c r="G718" s="3"/>
      <c r="H718" s="3"/>
      <c r="I718" s="3"/>
      <c r="J718" s="3"/>
    </row>
    <row r="719" spans="4:10" ht="15" customHeight="1">
      <c r="D719" s="3"/>
      <c r="G719" s="3"/>
      <c r="H719" s="3"/>
      <c r="I719" s="3"/>
      <c r="J719" s="3"/>
    </row>
    <row r="720" spans="4:10" ht="15" customHeight="1">
      <c r="D720" s="3"/>
      <c r="G720" s="3"/>
      <c r="H720" s="3"/>
      <c r="I720" s="3"/>
      <c r="J720" s="3"/>
    </row>
    <row r="721" spans="4:10" ht="15" customHeight="1">
      <c r="D721" s="3"/>
      <c r="G721" s="3"/>
      <c r="H721" s="3"/>
      <c r="I721" s="3"/>
      <c r="J721" s="3"/>
    </row>
    <row r="722" spans="4:10" ht="15" customHeight="1">
      <c r="D722" s="3"/>
      <c r="G722" s="3"/>
      <c r="H722" s="3"/>
      <c r="I722" s="3"/>
      <c r="J722" s="3"/>
    </row>
    <row r="723" spans="4:10" ht="15" customHeight="1">
      <c r="D723" s="3"/>
      <c r="G723" s="3"/>
      <c r="H723" s="3"/>
      <c r="I723" s="3"/>
      <c r="J723" s="3"/>
    </row>
    <row r="724" spans="4:10" ht="15" customHeight="1">
      <c r="D724" s="3"/>
      <c r="G724" s="3"/>
      <c r="H724" s="3"/>
      <c r="I724" s="3"/>
      <c r="J724" s="3"/>
    </row>
    <row r="725" spans="4:10" ht="15" customHeight="1">
      <c r="D725" s="3"/>
      <c r="G725" s="3"/>
      <c r="H725" s="3"/>
      <c r="I725" s="3"/>
      <c r="J725" s="3"/>
    </row>
    <row r="726" spans="4:10" ht="15" customHeight="1">
      <c r="D726" s="3"/>
      <c r="G726" s="3"/>
      <c r="H726" s="3"/>
      <c r="I726" s="3"/>
      <c r="J726" s="3"/>
    </row>
    <row r="727" spans="4:10" ht="15" customHeight="1">
      <c r="D727" s="3"/>
      <c r="G727" s="3"/>
      <c r="H727" s="3"/>
      <c r="I727" s="3"/>
      <c r="J727" s="3"/>
    </row>
    <row r="728" spans="4:10" ht="15" customHeight="1">
      <c r="D728" s="3"/>
      <c r="G728" s="3"/>
      <c r="H728" s="3"/>
      <c r="I728" s="3"/>
      <c r="J728" s="3"/>
    </row>
    <row r="729" spans="4:10" ht="15" customHeight="1">
      <c r="D729" s="3"/>
      <c r="G729" s="3"/>
      <c r="H729" s="3"/>
      <c r="I729" s="3"/>
      <c r="J729" s="3"/>
    </row>
    <row r="730" spans="4:10" ht="15" customHeight="1">
      <c r="D730" s="3"/>
      <c r="G730" s="3"/>
      <c r="H730" s="3"/>
      <c r="I730" s="3"/>
      <c r="J730" s="3"/>
    </row>
    <row r="731" spans="4:10" ht="15" customHeight="1">
      <c r="D731" s="3"/>
      <c r="G731" s="3"/>
      <c r="H731" s="3"/>
      <c r="I731" s="3"/>
      <c r="J731" s="3"/>
    </row>
    <row r="732" spans="4:10" ht="15" customHeight="1">
      <c r="D732" s="3"/>
      <c r="G732" s="3"/>
      <c r="H732" s="3"/>
      <c r="I732" s="3"/>
      <c r="J732" s="3"/>
    </row>
    <row r="733" spans="4:10" ht="15" customHeight="1">
      <c r="D733" s="3"/>
      <c r="G733" s="3"/>
      <c r="H733" s="3"/>
      <c r="I733" s="3"/>
      <c r="J733" s="3"/>
    </row>
    <row r="734" spans="4:10" ht="15" customHeight="1">
      <c r="D734" s="3"/>
      <c r="G734" s="3"/>
      <c r="H734" s="3"/>
      <c r="I734" s="3"/>
      <c r="J734" s="3"/>
    </row>
    <row r="735" spans="4:10" ht="15" customHeight="1">
      <c r="D735" s="3"/>
      <c r="G735" s="3"/>
      <c r="H735" s="3"/>
      <c r="I735" s="3"/>
      <c r="J735" s="3"/>
    </row>
    <row r="736" spans="4:10" ht="15" customHeight="1">
      <c r="D736" s="3"/>
      <c r="G736" s="3"/>
      <c r="H736" s="3"/>
      <c r="I736" s="3"/>
      <c r="J736" s="3"/>
    </row>
    <row r="737" spans="4:10" ht="15" customHeight="1">
      <c r="D737" s="3"/>
      <c r="G737" s="3"/>
      <c r="H737" s="3"/>
      <c r="I737" s="3"/>
      <c r="J737" s="3"/>
    </row>
    <row r="738" spans="4:10" ht="15" customHeight="1">
      <c r="D738" s="3"/>
      <c r="G738" s="3"/>
      <c r="H738" s="3"/>
      <c r="I738" s="3"/>
      <c r="J738" s="3"/>
    </row>
    <row r="739" spans="4:10" ht="15" customHeight="1">
      <c r="D739" s="3"/>
      <c r="G739" s="3"/>
      <c r="H739" s="3"/>
      <c r="I739" s="3"/>
      <c r="J739" s="3"/>
    </row>
    <row r="740" spans="4:10" ht="15" customHeight="1">
      <c r="D740" s="3"/>
      <c r="G740" s="3"/>
      <c r="H740" s="3"/>
      <c r="I740" s="3"/>
      <c r="J740" s="3"/>
    </row>
    <row r="741" spans="4:10" ht="15" customHeight="1">
      <c r="D741" s="3"/>
      <c r="G741" s="3"/>
      <c r="H741" s="3"/>
      <c r="I741" s="3"/>
      <c r="J741" s="3"/>
    </row>
    <row r="742" spans="4:10" ht="15" customHeight="1">
      <c r="D742" s="3"/>
      <c r="G742" s="3"/>
      <c r="H742" s="3"/>
      <c r="I742" s="3"/>
      <c r="J742" s="3"/>
    </row>
    <row r="743" spans="4:10" ht="15" customHeight="1">
      <c r="D743" s="3"/>
      <c r="G743" s="3"/>
      <c r="H743" s="3"/>
      <c r="I743" s="3"/>
      <c r="J743" s="3"/>
    </row>
    <row r="744" spans="4:10" ht="15" customHeight="1">
      <c r="D744" s="3"/>
      <c r="G744" s="3"/>
      <c r="H744" s="3"/>
      <c r="I744" s="3"/>
      <c r="J744" s="3"/>
    </row>
    <row r="745" spans="4:10" ht="15" customHeight="1">
      <c r="D745" s="3"/>
      <c r="G745" s="3"/>
      <c r="H745" s="3"/>
      <c r="I745" s="3"/>
      <c r="J745" s="3"/>
    </row>
    <row r="746" spans="4:10" ht="15" customHeight="1">
      <c r="D746" s="3"/>
      <c r="G746" s="3"/>
      <c r="H746" s="3"/>
      <c r="I746" s="3"/>
      <c r="J746" s="3"/>
    </row>
    <row r="747" spans="4:10" ht="15" customHeight="1">
      <c r="D747" s="3"/>
      <c r="G747" s="3"/>
      <c r="H747" s="3"/>
      <c r="I747" s="3"/>
      <c r="J747" s="3"/>
    </row>
    <row r="748" spans="4:10" ht="15" customHeight="1">
      <c r="D748" s="3"/>
      <c r="G748" s="3"/>
      <c r="H748" s="3"/>
      <c r="I748" s="3"/>
      <c r="J748" s="3"/>
    </row>
    <row r="749" spans="4:10" ht="15" customHeight="1">
      <c r="D749" s="3"/>
      <c r="G749" s="3"/>
      <c r="H749" s="3"/>
      <c r="I749" s="3"/>
      <c r="J749" s="3"/>
    </row>
    <row r="750" spans="4:10" ht="15" customHeight="1">
      <c r="D750" s="3"/>
      <c r="G750" s="3"/>
      <c r="H750" s="3"/>
      <c r="I750" s="3"/>
      <c r="J750" s="3"/>
    </row>
    <row r="751" spans="4:10" ht="15" customHeight="1">
      <c r="D751" s="3"/>
      <c r="G751" s="3"/>
      <c r="H751" s="3"/>
      <c r="I751" s="3"/>
      <c r="J751" s="3"/>
    </row>
    <row r="752" spans="4:10" ht="15" customHeight="1">
      <c r="D752" s="3"/>
      <c r="G752" s="3"/>
      <c r="H752" s="3"/>
      <c r="I752" s="3"/>
      <c r="J752" s="3"/>
    </row>
    <row r="753" spans="4:10" ht="15" customHeight="1">
      <c r="D753" s="3"/>
      <c r="G753" s="3"/>
      <c r="H753" s="3"/>
      <c r="I753" s="3"/>
      <c r="J753" s="3"/>
    </row>
    <row r="754" spans="4:10" ht="15" customHeight="1">
      <c r="D754" s="3"/>
      <c r="G754" s="3"/>
      <c r="H754" s="3"/>
      <c r="I754" s="3"/>
      <c r="J754" s="3"/>
    </row>
    <row r="755" spans="4:10" ht="15" customHeight="1">
      <c r="D755" s="3"/>
      <c r="G755" s="3"/>
      <c r="H755" s="3"/>
      <c r="I755" s="3"/>
      <c r="J755" s="3"/>
    </row>
    <row r="756" spans="4:10" ht="15" customHeight="1">
      <c r="D756" s="3"/>
      <c r="G756" s="3"/>
      <c r="H756" s="3"/>
      <c r="I756" s="3"/>
      <c r="J756" s="3"/>
    </row>
    <row r="757" spans="4:10" ht="15" customHeight="1">
      <c r="D757" s="3"/>
      <c r="G757" s="3"/>
      <c r="H757" s="3"/>
      <c r="I757" s="3"/>
      <c r="J757" s="3"/>
    </row>
    <row r="758" spans="4:10" ht="15" customHeight="1">
      <c r="D758" s="3"/>
      <c r="G758" s="3"/>
      <c r="H758" s="3"/>
      <c r="I758" s="3"/>
      <c r="J758" s="3"/>
    </row>
    <row r="759" spans="4:10" ht="15" customHeight="1">
      <c r="D759" s="3"/>
      <c r="G759" s="3"/>
      <c r="H759" s="3"/>
      <c r="I759" s="3"/>
      <c r="J759" s="3"/>
    </row>
    <row r="760" spans="4:10" ht="15" customHeight="1">
      <c r="D760" s="3"/>
      <c r="G760" s="3"/>
      <c r="H760" s="3"/>
      <c r="I760" s="3"/>
      <c r="J760" s="3"/>
    </row>
    <row r="761" spans="4:10" ht="15" customHeight="1">
      <c r="D761" s="3"/>
      <c r="G761" s="3"/>
      <c r="H761" s="3"/>
      <c r="I761" s="3"/>
      <c r="J761" s="3"/>
    </row>
    <row r="762" spans="4:10" ht="15" customHeight="1">
      <c r="D762" s="3"/>
      <c r="G762" s="3"/>
      <c r="H762" s="3"/>
      <c r="I762" s="3"/>
      <c r="J762" s="3"/>
    </row>
    <row r="763" spans="4:10" ht="15" customHeight="1">
      <c r="D763" s="3"/>
      <c r="G763" s="3"/>
      <c r="H763" s="3"/>
      <c r="I763" s="3"/>
      <c r="J763" s="3"/>
    </row>
    <row r="764" spans="4:10" ht="15" customHeight="1">
      <c r="D764" s="3"/>
      <c r="G764" s="3"/>
      <c r="H764" s="3"/>
      <c r="I764" s="3"/>
      <c r="J764" s="3"/>
    </row>
    <row r="765" spans="4:10" ht="15" customHeight="1">
      <c r="D765" s="3"/>
      <c r="G765" s="3"/>
      <c r="H765" s="3"/>
      <c r="I765" s="3"/>
      <c r="J765" s="3"/>
    </row>
    <row r="766" spans="4:10" ht="15" customHeight="1">
      <c r="D766" s="3"/>
      <c r="G766" s="3"/>
      <c r="H766" s="3"/>
      <c r="I766" s="3"/>
      <c r="J766" s="3"/>
    </row>
    <row r="767" spans="4:10" ht="15" customHeight="1">
      <c r="D767" s="3"/>
      <c r="G767" s="3"/>
      <c r="H767" s="3"/>
      <c r="I767" s="3"/>
      <c r="J767" s="3"/>
    </row>
    <row r="768" spans="4:10" ht="15" customHeight="1">
      <c r="D768" s="3"/>
      <c r="G768" s="3"/>
      <c r="H768" s="3"/>
      <c r="I768" s="3"/>
      <c r="J768" s="3"/>
    </row>
    <row r="769" spans="4:10" ht="15" customHeight="1">
      <c r="D769" s="3"/>
      <c r="G769" s="3"/>
      <c r="H769" s="3"/>
      <c r="I769" s="3"/>
      <c r="J769" s="3"/>
    </row>
    <row r="770" spans="4:10" ht="15" customHeight="1">
      <c r="D770" s="3"/>
      <c r="G770" s="3"/>
      <c r="H770" s="3"/>
      <c r="I770" s="3"/>
      <c r="J770" s="3"/>
    </row>
    <row r="771" spans="4:10" ht="15" customHeight="1">
      <c r="D771" s="3"/>
      <c r="G771" s="3"/>
      <c r="H771" s="3"/>
      <c r="I771" s="3"/>
      <c r="J771" s="3"/>
    </row>
    <row r="772" spans="4:10" ht="15" customHeight="1">
      <c r="D772" s="3"/>
      <c r="G772" s="3"/>
      <c r="H772" s="3"/>
      <c r="I772" s="3"/>
      <c r="J772" s="3"/>
    </row>
    <row r="773" spans="4:10" ht="15" customHeight="1">
      <c r="D773" s="3"/>
      <c r="G773" s="3"/>
      <c r="H773" s="3"/>
      <c r="I773" s="3"/>
      <c r="J773" s="3"/>
    </row>
    <row r="774" spans="4:10" ht="15" customHeight="1">
      <c r="D774" s="3"/>
      <c r="G774" s="3"/>
      <c r="H774" s="3"/>
      <c r="I774" s="3"/>
      <c r="J774" s="3"/>
    </row>
    <row r="775" spans="4:10" ht="15" customHeight="1">
      <c r="D775" s="3"/>
      <c r="G775" s="3"/>
      <c r="H775" s="3"/>
      <c r="I775" s="3"/>
      <c r="J775" s="3"/>
    </row>
    <row r="776" spans="4:10" ht="15" customHeight="1">
      <c r="D776" s="3"/>
      <c r="G776" s="3"/>
      <c r="H776" s="3"/>
      <c r="I776" s="3"/>
      <c r="J776" s="3"/>
    </row>
    <row r="777" spans="4:10" ht="15" customHeight="1">
      <c r="D777" s="3"/>
      <c r="G777" s="3"/>
      <c r="H777" s="3"/>
      <c r="I777" s="3"/>
      <c r="J777" s="3"/>
    </row>
    <row r="778" spans="4:10" ht="15" customHeight="1">
      <c r="D778" s="3"/>
      <c r="G778" s="3"/>
      <c r="H778" s="3"/>
      <c r="I778" s="3"/>
      <c r="J778" s="3"/>
    </row>
    <row r="779" spans="4:10" ht="15" customHeight="1">
      <c r="D779" s="3"/>
      <c r="G779" s="3"/>
      <c r="H779" s="3"/>
      <c r="I779" s="3"/>
      <c r="J779" s="3"/>
    </row>
    <row r="780" spans="4:10" ht="15" customHeight="1">
      <c r="D780" s="3"/>
      <c r="G780" s="3"/>
      <c r="H780" s="3"/>
      <c r="I780" s="3"/>
      <c r="J780" s="3"/>
    </row>
    <row r="781" spans="4:10" ht="15" customHeight="1">
      <c r="D781" s="3"/>
      <c r="G781" s="3"/>
      <c r="H781" s="3"/>
      <c r="I781" s="3"/>
      <c r="J781" s="3"/>
    </row>
    <row r="782" spans="4:10" ht="15" customHeight="1">
      <c r="D782" s="3"/>
      <c r="G782" s="3"/>
      <c r="H782" s="3"/>
      <c r="I782" s="3"/>
      <c r="J782" s="3"/>
    </row>
    <row r="783" spans="4:10" ht="15" customHeight="1">
      <c r="D783" s="3"/>
      <c r="G783" s="3"/>
      <c r="H783" s="3"/>
      <c r="I783" s="3"/>
      <c r="J783" s="3"/>
    </row>
    <row r="784" spans="4:10" ht="15" customHeight="1">
      <c r="D784" s="3"/>
      <c r="G784" s="3"/>
      <c r="H784" s="3"/>
      <c r="I784" s="3"/>
      <c r="J784" s="3"/>
    </row>
    <row r="785" spans="4:10" ht="15" customHeight="1">
      <c r="D785" s="3"/>
      <c r="G785" s="3"/>
      <c r="H785" s="3"/>
      <c r="I785" s="3"/>
      <c r="J785" s="3"/>
    </row>
    <row r="786" spans="4:10" ht="15" customHeight="1">
      <c r="D786" s="3"/>
      <c r="G786" s="3"/>
      <c r="H786" s="3"/>
      <c r="I786" s="3"/>
      <c r="J786" s="3"/>
    </row>
    <row r="787" spans="4:10" ht="15" customHeight="1">
      <c r="D787" s="3"/>
      <c r="G787" s="3"/>
      <c r="H787" s="3"/>
      <c r="I787" s="3"/>
      <c r="J787" s="3"/>
    </row>
    <row r="788" spans="4:10" ht="15" customHeight="1">
      <c r="D788" s="3"/>
      <c r="G788" s="3"/>
      <c r="H788" s="3"/>
      <c r="I788" s="3"/>
      <c r="J788" s="3"/>
    </row>
    <row r="789" spans="4:10" ht="15" customHeight="1">
      <c r="D789" s="3"/>
      <c r="G789" s="3"/>
      <c r="H789" s="3"/>
      <c r="I789" s="3"/>
      <c r="J789" s="3"/>
    </row>
    <row r="790" spans="4:10" ht="15" customHeight="1">
      <c r="D790" s="3"/>
      <c r="G790" s="3"/>
      <c r="H790" s="3"/>
      <c r="I790" s="3"/>
      <c r="J790" s="3"/>
    </row>
    <row r="791" spans="4:10" ht="15" customHeight="1">
      <c r="D791" s="3"/>
      <c r="G791" s="3"/>
      <c r="H791" s="3"/>
      <c r="I791" s="3"/>
      <c r="J791" s="3"/>
    </row>
    <row r="792" spans="4:10" ht="15" customHeight="1">
      <c r="D792" s="3"/>
      <c r="G792" s="3"/>
      <c r="H792" s="3"/>
      <c r="I792" s="3"/>
      <c r="J792" s="3"/>
    </row>
    <row r="793" spans="4:10" ht="15" customHeight="1">
      <c r="D793" s="3"/>
      <c r="G793" s="3"/>
      <c r="H793" s="3"/>
      <c r="I793" s="3"/>
      <c r="J793" s="3"/>
    </row>
    <row r="794" spans="4:10" ht="15" customHeight="1">
      <c r="D794" s="3"/>
      <c r="G794" s="3"/>
      <c r="H794" s="3"/>
      <c r="I794" s="3"/>
      <c r="J794" s="3"/>
    </row>
    <row r="795" spans="4:10" ht="15" customHeight="1">
      <c r="D795" s="3"/>
      <c r="G795" s="3"/>
      <c r="H795" s="3"/>
      <c r="I795" s="3"/>
      <c r="J795" s="3"/>
    </row>
    <row r="796" spans="4:10" ht="15" customHeight="1">
      <c r="D796" s="3"/>
      <c r="G796" s="3"/>
      <c r="H796" s="3"/>
      <c r="I796" s="3"/>
      <c r="J796" s="3"/>
    </row>
    <row r="797" spans="4:10" ht="15" customHeight="1">
      <c r="D797" s="3"/>
      <c r="G797" s="3"/>
      <c r="H797" s="3"/>
      <c r="I797" s="3"/>
      <c r="J797" s="3"/>
    </row>
    <row r="798" spans="4:10" ht="15" customHeight="1">
      <c r="D798" s="3"/>
      <c r="G798" s="3"/>
      <c r="H798" s="3"/>
      <c r="I798" s="3"/>
      <c r="J798" s="3"/>
    </row>
    <row r="799" spans="4:10" ht="15" customHeight="1">
      <c r="D799" s="3"/>
      <c r="G799" s="3"/>
      <c r="H799" s="3"/>
      <c r="I799" s="3"/>
      <c r="J799" s="3"/>
    </row>
    <row r="800" spans="4:10" ht="15" customHeight="1">
      <c r="D800" s="3"/>
      <c r="G800" s="3"/>
      <c r="H800" s="3"/>
      <c r="I800" s="3"/>
      <c r="J800" s="3"/>
    </row>
    <row r="801" spans="4:10" ht="15" customHeight="1">
      <c r="D801" s="3"/>
      <c r="G801" s="3"/>
      <c r="H801" s="3"/>
      <c r="I801" s="3"/>
      <c r="J801" s="3"/>
    </row>
    <row r="802" spans="4:10" ht="15" customHeight="1">
      <c r="D802" s="3"/>
      <c r="G802" s="3"/>
      <c r="H802" s="3"/>
      <c r="I802" s="3"/>
      <c r="J802" s="3"/>
    </row>
    <row r="803" spans="4:10" ht="15" customHeight="1">
      <c r="D803" s="3"/>
      <c r="G803" s="3"/>
      <c r="H803" s="3"/>
      <c r="I803" s="3"/>
      <c r="J803" s="3"/>
    </row>
    <row r="804" spans="4:10" ht="15" customHeight="1">
      <c r="D804" s="3"/>
      <c r="G804" s="3"/>
      <c r="H804" s="3"/>
      <c r="I804" s="3"/>
      <c r="J804" s="3"/>
    </row>
    <row r="805" spans="4:10" ht="15" customHeight="1">
      <c r="D805" s="3"/>
      <c r="G805" s="3"/>
      <c r="H805" s="3"/>
      <c r="I805" s="3"/>
      <c r="J805" s="3"/>
    </row>
    <row r="806" spans="4:10" ht="15" customHeight="1">
      <c r="D806" s="3"/>
      <c r="G806" s="3"/>
      <c r="H806" s="3"/>
      <c r="I806" s="3"/>
      <c r="J806" s="3"/>
    </row>
    <row r="807" spans="4:10" ht="15" customHeight="1">
      <c r="D807" s="3"/>
      <c r="G807" s="3"/>
      <c r="H807" s="3"/>
      <c r="I807" s="3"/>
      <c r="J807" s="3"/>
    </row>
    <row r="808" spans="4:10" ht="15" customHeight="1">
      <c r="D808" s="3"/>
      <c r="G808" s="3"/>
      <c r="H808" s="3"/>
      <c r="I808" s="3"/>
      <c r="J808" s="3"/>
    </row>
    <row r="809" spans="4:10" ht="15" customHeight="1">
      <c r="D809" s="3"/>
      <c r="G809" s="3"/>
      <c r="H809" s="3"/>
      <c r="I809" s="3"/>
      <c r="J809" s="3"/>
    </row>
    <row r="810" spans="4:10" ht="15" customHeight="1">
      <c r="D810" s="3"/>
      <c r="G810" s="3"/>
      <c r="H810" s="3"/>
      <c r="I810" s="3"/>
      <c r="J810" s="3"/>
    </row>
    <row r="811" spans="4:10" ht="15" customHeight="1">
      <c r="D811" s="3"/>
      <c r="G811" s="3"/>
      <c r="H811" s="3"/>
      <c r="I811" s="3"/>
      <c r="J811" s="3"/>
    </row>
    <row r="812" spans="4:10" ht="15" customHeight="1">
      <c r="D812" s="3"/>
      <c r="G812" s="3"/>
      <c r="H812" s="3"/>
      <c r="I812" s="3"/>
      <c r="J812" s="3"/>
    </row>
    <row r="813" spans="4:10" ht="15" customHeight="1">
      <c r="D813" s="3"/>
      <c r="G813" s="3"/>
      <c r="H813" s="3"/>
      <c r="I813" s="3"/>
      <c r="J813" s="3"/>
    </row>
    <row r="814" spans="4:10" ht="15" customHeight="1">
      <c r="D814" s="3"/>
      <c r="G814" s="3"/>
      <c r="H814" s="3"/>
      <c r="I814" s="3"/>
      <c r="J814" s="3"/>
    </row>
    <row r="815" spans="4:10" ht="15" customHeight="1">
      <c r="D815" s="3"/>
      <c r="G815" s="3"/>
      <c r="H815" s="3"/>
      <c r="I815" s="3"/>
      <c r="J815" s="3"/>
    </row>
    <row r="816" spans="4:10" ht="15" customHeight="1">
      <c r="D816" s="3"/>
      <c r="G816" s="3"/>
      <c r="H816" s="3"/>
      <c r="I816" s="3"/>
      <c r="J816" s="3"/>
    </row>
    <row r="817" spans="4:10" ht="15" customHeight="1">
      <c r="D817" s="3"/>
      <c r="G817" s="3"/>
      <c r="H817" s="3"/>
      <c r="I817" s="3"/>
      <c r="J817" s="3"/>
    </row>
    <row r="818" spans="4:10" ht="15" customHeight="1">
      <c r="D818" s="3"/>
      <c r="G818" s="3"/>
      <c r="H818" s="3"/>
      <c r="I818" s="3"/>
      <c r="J818" s="3"/>
    </row>
    <row r="819" spans="4:10" ht="15" customHeight="1">
      <c r="D819" s="3"/>
      <c r="G819" s="3"/>
      <c r="H819" s="3"/>
      <c r="I819" s="3"/>
      <c r="J819" s="3"/>
    </row>
    <row r="820" spans="4:10" ht="15" customHeight="1">
      <c r="D820" s="3"/>
      <c r="G820" s="3"/>
      <c r="H820" s="3"/>
      <c r="I820" s="3"/>
      <c r="J820" s="3"/>
    </row>
    <row r="821" spans="4:10" ht="15" customHeight="1">
      <c r="D821" s="3"/>
      <c r="G821" s="3"/>
      <c r="H821" s="3"/>
      <c r="I821" s="3"/>
      <c r="J821" s="3"/>
    </row>
    <row r="822" spans="4:10" ht="15" customHeight="1">
      <c r="D822" s="3"/>
      <c r="G822" s="3"/>
      <c r="H822" s="3"/>
      <c r="I822" s="3"/>
      <c r="J822" s="3"/>
    </row>
    <row r="823" spans="4:10" ht="15" customHeight="1">
      <c r="D823" s="3"/>
      <c r="G823" s="3"/>
      <c r="H823" s="3"/>
      <c r="I823" s="3"/>
      <c r="J823" s="3"/>
    </row>
    <row r="824" spans="4:10" ht="15" customHeight="1">
      <c r="D824" s="3"/>
      <c r="G824" s="3"/>
      <c r="H824" s="3"/>
      <c r="I824" s="3"/>
      <c r="J824" s="3"/>
    </row>
    <row r="825" spans="4:10" ht="15" customHeight="1">
      <c r="D825" s="3"/>
      <c r="G825" s="3"/>
      <c r="H825" s="3"/>
      <c r="I825" s="3"/>
      <c r="J825" s="3"/>
    </row>
    <row r="826" spans="4:10" ht="15" customHeight="1">
      <c r="D826" s="3"/>
      <c r="G826" s="3"/>
      <c r="H826" s="3"/>
      <c r="I826" s="3"/>
      <c r="J826" s="3"/>
    </row>
    <row r="827" spans="4:10" ht="15" customHeight="1">
      <c r="D827" s="3"/>
      <c r="G827" s="3"/>
      <c r="H827" s="3"/>
      <c r="I827" s="3"/>
      <c r="J827" s="3"/>
    </row>
    <row r="828" spans="4:10" ht="15" customHeight="1">
      <c r="D828" s="3"/>
      <c r="G828" s="3"/>
      <c r="H828" s="3"/>
      <c r="I828" s="3"/>
      <c r="J828" s="3"/>
    </row>
    <row r="829" spans="4:10" ht="15" customHeight="1">
      <c r="D829" s="3"/>
      <c r="G829" s="3"/>
      <c r="H829" s="3"/>
      <c r="I829" s="3"/>
      <c r="J829" s="3"/>
    </row>
    <row r="830" spans="4:10" ht="15" customHeight="1">
      <c r="D830" s="3"/>
      <c r="G830" s="3"/>
      <c r="H830" s="3"/>
      <c r="I830" s="3"/>
      <c r="J830" s="3"/>
    </row>
    <row r="831" spans="4:10" ht="15" customHeight="1">
      <c r="D831" s="3"/>
      <c r="G831" s="3"/>
      <c r="H831" s="3"/>
      <c r="I831" s="3"/>
      <c r="J831" s="3"/>
    </row>
    <row r="832" spans="4:10" ht="15" customHeight="1">
      <c r="D832" s="3"/>
      <c r="G832" s="3"/>
      <c r="H832" s="3"/>
      <c r="I832" s="3"/>
      <c r="J832" s="3"/>
    </row>
    <row r="833" spans="4:10" ht="15" customHeight="1">
      <c r="D833" s="3"/>
      <c r="G833" s="3"/>
      <c r="H833" s="3"/>
      <c r="I833" s="3"/>
      <c r="J833" s="3"/>
    </row>
    <row r="834" spans="4:10" ht="15" customHeight="1">
      <c r="D834" s="3"/>
      <c r="G834" s="3"/>
      <c r="H834" s="3"/>
      <c r="I834" s="3"/>
      <c r="J834" s="3"/>
    </row>
    <row r="835" spans="4:10" ht="15" customHeight="1">
      <c r="D835" s="3"/>
      <c r="G835" s="3"/>
      <c r="H835" s="3"/>
      <c r="I835" s="3"/>
      <c r="J835" s="3"/>
    </row>
    <row r="836" spans="4:10" ht="15" customHeight="1">
      <c r="D836" s="3"/>
      <c r="G836" s="3"/>
      <c r="H836" s="3"/>
      <c r="I836" s="3"/>
      <c r="J836" s="3"/>
    </row>
    <row r="837" spans="4:10" ht="15" customHeight="1">
      <c r="D837" s="3"/>
      <c r="G837" s="3"/>
      <c r="H837" s="3"/>
      <c r="I837" s="3"/>
      <c r="J837" s="3"/>
    </row>
    <row r="838" spans="4:10" ht="15" customHeight="1">
      <c r="D838" s="3"/>
      <c r="G838" s="3"/>
      <c r="H838" s="3"/>
      <c r="I838" s="3"/>
      <c r="J838" s="3"/>
    </row>
    <row r="839" spans="4:10" ht="15" customHeight="1">
      <c r="D839" s="3"/>
      <c r="G839" s="3"/>
      <c r="H839" s="3"/>
      <c r="I839" s="3"/>
      <c r="J839" s="3"/>
    </row>
    <row r="840" spans="4:10" ht="15" customHeight="1">
      <c r="D840" s="3"/>
      <c r="G840" s="3"/>
      <c r="H840" s="3"/>
      <c r="I840" s="3"/>
      <c r="J840" s="3"/>
    </row>
    <row r="841" spans="4:10" ht="15" customHeight="1">
      <c r="D841" s="3"/>
      <c r="G841" s="3"/>
      <c r="H841" s="3"/>
      <c r="I841" s="3"/>
      <c r="J841" s="3"/>
    </row>
    <row r="842" spans="4:10" ht="15" customHeight="1">
      <c r="D842" s="3"/>
      <c r="G842" s="3"/>
      <c r="H842" s="3"/>
      <c r="I842" s="3"/>
      <c r="J842" s="3"/>
    </row>
    <row r="843" spans="4:10" ht="15" customHeight="1">
      <c r="D843" s="3"/>
      <c r="G843" s="3"/>
      <c r="H843" s="3"/>
      <c r="I843" s="3"/>
      <c r="J843" s="3"/>
    </row>
    <row r="844" spans="4:10" ht="15" customHeight="1">
      <c r="D844" s="3"/>
      <c r="G844" s="3"/>
      <c r="H844" s="3"/>
      <c r="I844" s="3"/>
      <c r="J844" s="3"/>
    </row>
    <row r="845" spans="4:10" ht="15" customHeight="1">
      <c r="D845" s="3"/>
      <c r="G845" s="3"/>
      <c r="H845" s="3"/>
      <c r="I845" s="3"/>
      <c r="J845" s="3"/>
    </row>
    <row r="846" spans="4:10" ht="15" customHeight="1">
      <c r="D846" s="3"/>
      <c r="G846" s="3"/>
      <c r="H846" s="3"/>
      <c r="I846" s="3"/>
      <c r="J846" s="3"/>
    </row>
    <row r="847" spans="4:10" ht="15" customHeight="1">
      <c r="D847" s="3"/>
      <c r="G847" s="3"/>
      <c r="H847" s="3"/>
      <c r="I847" s="3"/>
      <c r="J847" s="3"/>
    </row>
    <row r="848" spans="4:10" ht="15" customHeight="1">
      <c r="D848" s="3"/>
      <c r="G848" s="3"/>
      <c r="H848" s="3"/>
      <c r="I848" s="3"/>
      <c r="J848" s="3"/>
    </row>
    <row r="849" spans="4:10" ht="15" customHeight="1">
      <c r="D849" s="3"/>
      <c r="G849" s="3"/>
      <c r="H849" s="3"/>
      <c r="I849" s="3"/>
      <c r="J849" s="3"/>
    </row>
    <row r="850" spans="4:10" ht="15" customHeight="1">
      <c r="D850" s="3"/>
      <c r="G850" s="3"/>
      <c r="H850" s="3"/>
      <c r="I850" s="3"/>
      <c r="J850" s="3"/>
    </row>
    <row r="851" spans="4:10" ht="15" customHeight="1">
      <c r="D851" s="3"/>
      <c r="G851" s="3"/>
      <c r="H851" s="3"/>
      <c r="I851" s="3"/>
      <c r="J851" s="3"/>
    </row>
    <row r="852" spans="4:10" ht="15" customHeight="1">
      <c r="D852" s="3"/>
      <c r="G852" s="3"/>
      <c r="H852" s="3"/>
      <c r="I852" s="3"/>
      <c r="J852" s="3"/>
    </row>
    <row r="853" spans="4:10" ht="15" customHeight="1">
      <c r="D853" s="3"/>
      <c r="G853" s="3"/>
      <c r="H853" s="3"/>
      <c r="I853" s="3"/>
      <c r="J853" s="3"/>
    </row>
    <row r="854" spans="4:10" ht="15" customHeight="1">
      <c r="D854" s="3"/>
      <c r="G854" s="3"/>
      <c r="H854" s="3"/>
      <c r="I854" s="3"/>
      <c r="J854" s="3"/>
    </row>
    <row r="855" spans="4:10" ht="15" customHeight="1">
      <c r="D855" s="3"/>
      <c r="G855" s="3"/>
      <c r="H855" s="3"/>
      <c r="I855" s="3"/>
      <c r="J855" s="3"/>
    </row>
    <row r="856" spans="4:10" ht="15" customHeight="1">
      <c r="D856" s="3"/>
      <c r="G856" s="3"/>
      <c r="H856" s="3"/>
      <c r="I856" s="3"/>
      <c r="J856" s="3"/>
    </row>
    <row r="857" spans="4:10" ht="15" customHeight="1">
      <c r="D857" s="3"/>
      <c r="G857" s="3"/>
      <c r="H857" s="3"/>
      <c r="I857" s="3"/>
      <c r="J857" s="3"/>
    </row>
    <row r="858" spans="4:10" ht="15" customHeight="1">
      <c r="D858" s="3"/>
      <c r="G858" s="3"/>
      <c r="H858" s="3"/>
      <c r="I858" s="3"/>
      <c r="J858" s="3"/>
    </row>
    <row r="859" spans="4:10" ht="15" customHeight="1">
      <c r="D859" s="3"/>
      <c r="G859" s="3"/>
      <c r="H859" s="3"/>
      <c r="I859" s="3"/>
      <c r="J859" s="3"/>
    </row>
    <row r="860" spans="4:10" ht="15" customHeight="1">
      <c r="D860" s="3"/>
      <c r="G860" s="3"/>
      <c r="H860" s="3"/>
      <c r="I860" s="3"/>
      <c r="J860" s="3"/>
    </row>
    <row r="861" spans="4:10" ht="15" customHeight="1">
      <c r="D861" s="3"/>
      <c r="G861" s="3"/>
      <c r="H861" s="3"/>
      <c r="I861" s="3"/>
      <c r="J861" s="3"/>
    </row>
    <row r="862" spans="4:10" ht="15" customHeight="1">
      <c r="D862" s="3"/>
      <c r="G862" s="3"/>
      <c r="H862" s="3"/>
      <c r="I862" s="3"/>
      <c r="J862" s="3"/>
    </row>
    <row r="863" spans="4:10" ht="15" customHeight="1">
      <c r="D863" s="3"/>
      <c r="G863" s="3"/>
      <c r="H863" s="3"/>
      <c r="I863" s="3"/>
      <c r="J863" s="3"/>
    </row>
    <row r="864" spans="4:10" ht="15" customHeight="1">
      <c r="D864" s="3"/>
      <c r="G864" s="3"/>
      <c r="H864" s="3"/>
      <c r="I864" s="3"/>
      <c r="J864" s="3"/>
    </row>
    <row r="865" spans="4:10" ht="15" customHeight="1">
      <c r="D865" s="3"/>
      <c r="G865" s="3"/>
      <c r="H865" s="3"/>
      <c r="I865" s="3"/>
      <c r="J865" s="3"/>
    </row>
    <row r="866" spans="4:10" ht="15" customHeight="1">
      <c r="D866" s="3"/>
      <c r="G866" s="3"/>
      <c r="H866" s="3"/>
      <c r="I866" s="3"/>
      <c r="J866" s="3"/>
    </row>
    <row r="867" spans="4:10" ht="15" customHeight="1">
      <c r="D867" s="3"/>
      <c r="G867" s="3"/>
      <c r="H867" s="3"/>
      <c r="I867" s="3"/>
      <c r="J867" s="3"/>
    </row>
    <row r="868" spans="4:10" ht="15" customHeight="1">
      <c r="D868" s="3"/>
      <c r="G868" s="3"/>
      <c r="H868" s="3"/>
      <c r="I868" s="3"/>
      <c r="J868" s="3"/>
    </row>
    <row r="869" spans="4:10" ht="15" customHeight="1">
      <c r="D869" s="3"/>
      <c r="G869" s="3"/>
      <c r="H869" s="3"/>
      <c r="I869" s="3"/>
      <c r="J869" s="3"/>
    </row>
    <row r="870" spans="4:10" ht="15" customHeight="1">
      <c r="D870" s="3"/>
      <c r="G870" s="3"/>
      <c r="H870" s="3"/>
      <c r="I870" s="3"/>
      <c r="J870" s="3"/>
    </row>
    <row r="871" spans="4:10" ht="15" customHeight="1">
      <c r="D871" s="3"/>
      <c r="G871" s="3"/>
      <c r="H871" s="3"/>
      <c r="I871" s="3"/>
      <c r="J871" s="3"/>
    </row>
    <row r="872" spans="4:10" ht="15" customHeight="1">
      <c r="D872" s="3"/>
      <c r="G872" s="3"/>
      <c r="H872" s="3"/>
      <c r="I872" s="3"/>
      <c r="J872" s="3"/>
    </row>
    <row r="873" spans="4:10" ht="15" customHeight="1">
      <c r="D873" s="3"/>
      <c r="G873" s="3"/>
      <c r="H873" s="3"/>
      <c r="I873" s="3"/>
      <c r="J873" s="3"/>
    </row>
    <row r="874" spans="4:10" ht="15" customHeight="1">
      <c r="D874" s="3"/>
      <c r="G874" s="3"/>
      <c r="H874" s="3"/>
      <c r="I874" s="3"/>
      <c r="J874" s="3"/>
    </row>
    <row r="875" spans="4:10" ht="15" customHeight="1">
      <c r="D875" s="3"/>
      <c r="G875" s="3"/>
      <c r="H875" s="3"/>
      <c r="I875" s="3"/>
      <c r="J875" s="3"/>
    </row>
    <row r="876" spans="4:10" ht="15" customHeight="1">
      <c r="D876" s="3"/>
      <c r="G876" s="3"/>
      <c r="H876" s="3"/>
      <c r="I876" s="3"/>
      <c r="J876" s="3"/>
    </row>
    <row r="877" spans="4:10" ht="15" customHeight="1">
      <c r="D877" s="3"/>
      <c r="G877" s="3"/>
      <c r="H877" s="3"/>
      <c r="I877" s="3"/>
      <c r="J877" s="3"/>
    </row>
    <row r="878" spans="4:10" ht="15" customHeight="1">
      <c r="D878" s="3"/>
      <c r="G878" s="3"/>
      <c r="H878" s="3"/>
      <c r="I878" s="3"/>
      <c r="J878" s="3"/>
    </row>
    <row r="879" spans="4:10" ht="15" customHeight="1">
      <c r="D879" s="3"/>
      <c r="G879" s="3"/>
      <c r="H879" s="3"/>
      <c r="I879" s="3"/>
      <c r="J879" s="3"/>
    </row>
    <row r="880" spans="4:10" ht="15" customHeight="1">
      <c r="D880" s="3"/>
      <c r="G880" s="3"/>
      <c r="H880" s="3"/>
      <c r="I880" s="3"/>
      <c r="J880" s="3"/>
    </row>
    <row r="881" spans="4:10" ht="15" customHeight="1">
      <c r="D881" s="3"/>
      <c r="G881" s="3"/>
      <c r="H881" s="3"/>
      <c r="I881" s="3"/>
      <c r="J881" s="3"/>
    </row>
    <row r="882" spans="4:10" ht="15" customHeight="1">
      <c r="D882" s="3"/>
      <c r="G882" s="3"/>
      <c r="H882" s="3"/>
      <c r="I882" s="3"/>
      <c r="J882" s="3"/>
    </row>
    <row r="883" spans="4:10" ht="15" customHeight="1">
      <c r="D883" s="3"/>
      <c r="G883" s="3"/>
      <c r="H883" s="3"/>
      <c r="I883" s="3"/>
      <c r="J883" s="3"/>
    </row>
    <row r="884" spans="4:10" ht="15" customHeight="1">
      <c r="D884" s="3"/>
      <c r="G884" s="3"/>
      <c r="H884" s="3"/>
      <c r="I884" s="3"/>
      <c r="J884" s="3"/>
    </row>
    <row r="885" spans="4:10" ht="15" customHeight="1">
      <c r="D885" s="3"/>
      <c r="G885" s="3"/>
      <c r="H885" s="3"/>
      <c r="I885" s="3"/>
      <c r="J885" s="3"/>
    </row>
    <row r="886" spans="4:10" ht="15" customHeight="1">
      <c r="D886" s="3"/>
      <c r="G886" s="3"/>
      <c r="H886" s="3"/>
      <c r="I886" s="3"/>
      <c r="J886" s="3"/>
    </row>
    <row r="887" spans="4:10" ht="15" customHeight="1">
      <c r="D887" s="3"/>
      <c r="G887" s="3"/>
      <c r="H887" s="3"/>
      <c r="I887" s="3"/>
      <c r="J887" s="3"/>
    </row>
    <row r="888" spans="4:10" ht="15" customHeight="1">
      <c r="D888" s="3"/>
      <c r="G888" s="3"/>
      <c r="H888" s="3"/>
      <c r="I888" s="3"/>
      <c r="J888" s="3"/>
    </row>
    <row r="889" spans="4:10" ht="15" customHeight="1">
      <c r="D889" s="3"/>
      <c r="G889" s="3"/>
      <c r="H889" s="3"/>
      <c r="I889" s="3"/>
      <c r="J889" s="3"/>
    </row>
    <row r="890" spans="4:10" ht="15" customHeight="1">
      <c r="D890" s="3"/>
      <c r="G890" s="3"/>
      <c r="H890" s="3"/>
      <c r="I890" s="3"/>
      <c r="J890" s="3"/>
    </row>
    <row r="891" spans="4:10" ht="15" customHeight="1">
      <c r="D891" s="3"/>
      <c r="G891" s="3"/>
      <c r="H891" s="3"/>
      <c r="I891" s="3"/>
      <c r="J891" s="3"/>
    </row>
    <row r="892" spans="4:10" ht="15" customHeight="1">
      <c r="D892" s="3"/>
      <c r="G892" s="3"/>
      <c r="H892" s="3"/>
      <c r="I892" s="3"/>
      <c r="J892" s="3"/>
    </row>
    <row r="893" spans="4:10" ht="15" customHeight="1">
      <c r="D893" s="3"/>
      <c r="G893" s="3"/>
      <c r="H893" s="3"/>
      <c r="I893" s="3"/>
      <c r="J893" s="3"/>
    </row>
    <row r="894" spans="4:10" ht="15" customHeight="1">
      <c r="D894" s="3"/>
      <c r="G894" s="3"/>
      <c r="H894" s="3"/>
      <c r="I894" s="3"/>
      <c r="J894" s="3"/>
    </row>
    <row r="895" spans="4:10" ht="15" customHeight="1">
      <c r="D895" s="3"/>
      <c r="G895" s="3"/>
      <c r="H895" s="3"/>
      <c r="I895" s="3"/>
      <c r="J895" s="3"/>
    </row>
    <row r="896" spans="4:10" ht="15" customHeight="1">
      <c r="D896" s="3"/>
      <c r="G896" s="3"/>
      <c r="H896" s="3"/>
      <c r="I896" s="3"/>
      <c r="J896" s="3"/>
    </row>
    <row r="897" spans="4:10" ht="15" customHeight="1">
      <c r="D897" s="3"/>
      <c r="G897" s="3"/>
      <c r="H897" s="3"/>
      <c r="I897" s="3"/>
      <c r="J897" s="3"/>
    </row>
    <row r="898" spans="4:10" ht="15" customHeight="1">
      <c r="D898" s="3"/>
      <c r="G898" s="3"/>
      <c r="H898" s="3"/>
      <c r="I898" s="3"/>
      <c r="J898" s="3"/>
    </row>
    <row r="899" spans="4:10" ht="15" customHeight="1">
      <c r="D899" s="3"/>
      <c r="G899" s="3"/>
      <c r="H899" s="3"/>
      <c r="I899" s="3"/>
      <c r="J899" s="3"/>
    </row>
    <row r="900" spans="4:10" ht="15" customHeight="1">
      <c r="D900" s="3"/>
      <c r="G900" s="3"/>
      <c r="H900" s="3"/>
      <c r="I900" s="3"/>
      <c r="J900" s="3"/>
    </row>
    <row r="901" spans="4:10" ht="15" customHeight="1">
      <c r="D901" s="3"/>
      <c r="G901" s="3"/>
      <c r="H901" s="3"/>
      <c r="I901" s="3"/>
      <c r="J901" s="3"/>
    </row>
    <row r="902" spans="4:10" ht="15" customHeight="1">
      <c r="D902" s="3"/>
      <c r="G902" s="3"/>
      <c r="H902" s="3"/>
      <c r="I902" s="3"/>
      <c r="J902" s="3"/>
    </row>
    <row r="903" spans="4:10" ht="15" customHeight="1">
      <c r="D903" s="3"/>
      <c r="G903" s="3"/>
      <c r="H903" s="3"/>
      <c r="I903" s="3"/>
      <c r="J903" s="3"/>
    </row>
    <row r="904" spans="4:10" ht="15" customHeight="1">
      <c r="D904" s="3"/>
      <c r="G904" s="3"/>
      <c r="H904" s="3"/>
      <c r="I904" s="3"/>
      <c r="J904" s="3"/>
    </row>
    <row r="905" spans="4:10" ht="15" customHeight="1">
      <c r="D905" s="3"/>
      <c r="G905" s="3"/>
      <c r="H905" s="3"/>
      <c r="I905" s="3"/>
      <c r="J905" s="3"/>
    </row>
    <row r="906" spans="4:10" ht="15" customHeight="1">
      <c r="D906" s="3"/>
      <c r="G906" s="3"/>
      <c r="H906" s="3"/>
      <c r="I906" s="3"/>
      <c r="J906" s="3"/>
    </row>
    <row r="907" spans="4:10" ht="15" customHeight="1">
      <c r="D907" s="3"/>
      <c r="G907" s="3"/>
      <c r="H907" s="3"/>
      <c r="I907" s="3"/>
      <c r="J907" s="3"/>
    </row>
    <row r="908" spans="4:10" ht="15" customHeight="1">
      <c r="D908" s="3"/>
      <c r="G908" s="3"/>
      <c r="H908" s="3"/>
      <c r="I908" s="3"/>
      <c r="J908" s="3"/>
    </row>
    <row r="909" spans="4:10" ht="15" customHeight="1">
      <c r="D909" s="3"/>
      <c r="G909" s="3"/>
      <c r="H909" s="3"/>
      <c r="I909" s="3"/>
      <c r="J909" s="3"/>
    </row>
    <row r="910" spans="4:10" ht="15" customHeight="1">
      <c r="D910" s="3"/>
      <c r="G910" s="3"/>
      <c r="H910" s="3"/>
      <c r="I910" s="3"/>
      <c r="J910" s="3"/>
    </row>
    <row r="911" spans="4:10" ht="15" customHeight="1">
      <c r="D911" s="3"/>
      <c r="G911" s="3"/>
      <c r="H911" s="3"/>
      <c r="I911" s="3"/>
      <c r="J911" s="3"/>
    </row>
    <row r="912" spans="4:10" ht="15" customHeight="1">
      <c r="D912" s="3"/>
      <c r="G912" s="3"/>
      <c r="H912" s="3"/>
      <c r="I912" s="3"/>
      <c r="J912" s="3"/>
    </row>
    <row r="913" spans="4:10" ht="15" customHeight="1">
      <c r="D913" s="3"/>
      <c r="G913" s="3"/>
      <c r="H913" s="3"/>
      <c r="I913" s="3"/>
      <c r="J913" s="3"/>
    </row>
    <row r="914" spans="4:10" ht="15" customHeight="1">
      <c r="D914" s="3"/>
      <c r="G914" s="3"/>
      <c r="H914" s="3"/>
      <c r="I914" s="3"/>
      <c r="J914" s="3"/>
    </row>
    <row r="915" spans="4:10" ht="15" customHeight="1">
      <c r="D915" s="3"/>
      <c r="G915" s="3"/>
      <c r="H915" s="3"/>
      <c r="I915" s="3"/>
      <c r="J915" s="3"/>
    </row>
    <row r="916" spans="4:10" ht="15" customHeight="1">
      <c r="D916" s="3"/>
      <c r="G916" s="3"/>
      <c r="H916" s="3"/>
      <c r="I916" s="3"/>
      <c r="J916" s="3"/>
    </row>
    <row r="917" spans="4:10" ht="15" customHeight="1">
      <c r="D917" s="3"/>
      <c r="G917" s="3"/>
      <c r="H917" s="3"/>
      <c r="I917" s="3"/>
      <c r="J917" s="3"/>
    </row>
    <row r="918" spans="4:10" ht="15" customHeight="1">
      <c r="D918" s="3"/>
      <c r="G918" s="3"/>
      <c r="H918" s="3"/>
      <c r="I918" s="3"/>
      <c r="J918" s="3"/>
    </row>
    <row r="919" spans="4:10" ht="15" customHeight="1">
      <c r="D919" s="3"/>
      <c r="G919" s="3"/>
      <c r="H919" s="3"/>
      <c r="I919" s="3"/>
      <c r="J919" s="3"/>
    </row>
    <row r="920" spans="4:10" ht="15" customHeight="1">
      <c r="D920" s="3"/>
      <c r="G920" s="3"/>
      <c r="H920" s="3"/>
      <c r="I920" s="3"/>
      <c r="J920" s="3"/>
    </row>
    <row r="921" spans="4:10" ht="15" customHeight="1">
      <c r="D921" s="3"/>
      <c r="G921" s="3"/>
      <c r="H921" s="3"/>
      <c r="I921" s="3"/>
      <c r="J921" s="3"/>
    </row>
    <row r="922" spans="4:10" ht="15" customHeight="1">
      <c r="D922" s="3"/>
      <c r="G922" s="3"/>
      <c r="H922" s="3"/>
      <c r="I922" s="3"/>
      <c r="J922" s="3"/>
    </row>
    <row r="923" spans="4:10" ht="15" customHeight="1">
      <c r="D923" s="3"/>
      <c r="G923" s="3"/>
      <c r="H923" s="3"/>
      <c r="I923" s="3"/>
      <c r="J923" s="3"/>
    </row>
    <row r="924" spans="4:10" ht="15" customHeight="1">
      <c r="D924" s="3"/>
      <c r="G924" s="3"/>
      <c r="H924" s="3"/>
      <c r="I924" s="3"/>
      <c r="J924" s="3"/>
    </row>
    <row r="925" spans="4:10" ht="15" customHeight="1">
      <c r="D925" s="3"/>
      <c r="G925" s="3"/>
      <c r="H925" s="3"/>
      <c r="I925" s="3"/>
      <c r="J925" s="3"/>
    </row>
    <row r="926" spans="4:10" ht="15" customHeight="1">
      <c r="D926" s="3"/>
      <c r="G926" s="3"/>
      <c r="H926" s="3"/>
      <c r="I926" s="3"/>
      <c r="J926" s="3"/>
    </row>
    <row r="927" spans="4:10" ht="15" customHeight="1">
      <c r="D927" s="3"/>
      <c r="G927" s="3"/>
      <c r="H927" s="3"/>
      <c r="I927" s="3"/>
      <c r="J927" s="3"/>
    </row>
    <row r="928" spans="4:10" ht="15" customHeight="1">
      <c r="D928" s="3"/>
      <c r="G928" s="3"/>
      <c r="H928" s="3"/>
      <c r="I928" s="3"/>
      <c r="J928" s="3"/>
    </row>
    <row r="929" spans="4:10" ht="15" customHeight="1">
      <c r="D929" s="3"/>
      <c r="G929" s="3"/>
      <c r="H929" s="3"/>
      <c r="I929" s="3"/>
      <c r="J929" s="3"/>
    </row>
    <row r="930" spans="4:10" ht="15" customHeight="1">
      <c r="D930" s="3"/>
      <c r="G930" s="3"/>
      <c r="H930" s="3"/>
      <c r="I930" s="3"/>
      <c r="J930" s="3"/>
    </row>
    <row r="931" spans="4:10" ht="15" customHeight="1">
      <c r="D931" s="3"/>
      <c r="G931" s="3"/>
      <c r="H931" s="3"/>
      <c r="I931" s="3"/>
      <c r="J931" s="3"/>
    </row>
    <row r="932" spans="4:10" ht="15" customHeight="1">
      <c r="D932" s="3"/>
      <c r="G932" s="3"/>
      <c r="H932" s="3"/>
      <c r="I932" s="3"/>
      <c r="J932" s="3"/>
    </row>
    <row r="933" spans="4:10" ht="15" customHeight="1">
      <c r="D933" s="3"/>
      <c r="G933" s="3"/>
      <c r="H933" s="3"/>
      <c r="I933" s="3"/>
      <c r="J933" s="3"/>
    </row>
    <row r="934" spans="4:10" ht="15" customHeight="1">
      <c r="D934" s="3"/>
      <c r="G934" s="3"/>
      <c r="H934" s="3"/>
      <c r="I934" s="3"/>
      <c r="J934" s="3"/>
    </row>
    <row r="935" spans="4:10" ht="15" customHeight="1">
      <c r="D935" s="3"/>
      <c r="G935" s="3"/>
      <c r="H935" s="3"/>
      <c r="I935" s="3"/>
      <c r="J935" s="3"/>
    </row>
    <row r="936" spans="4:10" ht="15" customHeight="1">
      <c r="D936" s="3"/>
      <c r="G936" s="3"/>
      <c r="H936" s="3"/>
      <c r="I936" s="3"/>
      <c r="J936" s="3"/>
    </row>
    <row r="937" spans="4:10" ht="15" customHeight="1">
      <c r="D937" s="3"/>
      <c r="G937" s="3"/>
      <c r="H937" s="3"/>
      <c r="I937" s="3"/>
      <c r="J937" s="3"/>
    </row>
    <row r="938" spans="4:10" ht="15" customHeight="1">
      <c r="D938" s="3"/>
      <c r="G938" s="3"/>
      <c r="H938" s="3"/>
      <c r="I938" s="3"/>
      <c r="J938" s="3"/>
    </row>
    <row r="939" spans="4:10" ht="15" customHeight="1">
      <c r="D939" s="3"/>
      <c r="G939" s="3"/>
      <c r="H939" s="3"/>
      <c r="I939" s="3"/>
      <c r="J939" s="3"/>
    </row>
    <row r="940" spans="4:10" ht="15" customHeight="1">
      <c r="D940" s="3"/>
      <c r="G940" s="3"/>
      <c r="H940" s="3"/>
      <c r="I940" s="3"/>
      <c r="J940" s="3"/>
    </row>
    <row r="941" spans="4:10" ht="15" customHeight="1">
      <c r="D941" s="3"/>
      <c r="G941" s="3"/>
      <c r="H941" s="3"/>
      <c r="I941" s="3"/>
      <c r="J941" s="3"/>
    </row>
    <row r="942" spans="4:10" ht="15" customHeight="1">
      <c r="D942" s="3"/>
      <c r="G942" s="3"/>
      <c r="H942" s="3"/>
      <c r="I942" s="3"/>
      <c r="J942" s="3"/>
    </row>
    <row r="943" spans="4:10" ht="15" customHeight="1">
      <c r="D943" s="3"/>
      <c r="G943" s="3"/>
      <c r="H943" s="3"/>
      <c r="I943" s="3"/>
      <c r="J943" s="3"/>
    </row>
    <row r="944" spans="4:10" ht="15" customHeight="1">
      <c r="D944" s="3"/>
      <c r="G944" s="3"/>
      <c r="H944" s="3"/>
      <c r="I944" s="3"/>
      <c r="J944" s="3"/>
    </row>
    <row r="945" spans="4:10" ht="15" customHeight="1">
      <c r="D945" s="3"/>
      <c r="G945" s="3"/>
      <c r="H945" s="3"/>
      <c r="I945" s="3"/>
      <c r="J945" s="3"/>
    </row>
    <row r="946" spans="4:10" ht="15" customHeight="1">
      <c r="D946" s="3"/>
      <c r="G946" s="3"/>
      <c r="H946" s="3"/>
      <c r="I946" s="3"/>
      <c r="J946" s="3"/>
    </row>
    <row r="947" spans="4:10" ht="15" customHeight="1">
      <c r="D947" s="3"/>
      <c r="G947" s="3"/>
      <c r="H947" s="3"/>
      <c r="I947" s="3"/>
      <c r="J947" s="3"/>
    </row>
    <row r="948" spans="4:10" ht="15" customHeight="1">
      <c r="D948" s="3"/>
      <c r="G948" s="3"/>
      <c r="H948" s="3"/>
      <c r="I948" s="3"/>
      <c r="J948" s="3"/>
    </row>
    <row r="949" spans="4:10" ht="15" customHeight="1">
      <c r="D949" s="3"/>
      <c r="G949" s="3"/>
      <c r="H949" s="3"/>
      <c r="I949" s="3"/>
      <c r="J949" s="3"/>
    </row>
    <row r="950" spans="4:10" ht="15" customHeight="1">
      <c r="D950" s="3"/>
      <c r="G950" s="3"/>
      <c r="H950" s="3"/>
      <c r="I950" s="3"/>
      <c r="J950" s="3"/>
    </row>
    <row r="951" spans="4:10" ht="15" customHeight="1">
      <c r="D951" s="3"/>
      <c r="G951" s="3"/>
      <c r="H951" s="3"/>
      <c r="I951" s="3"/>
      <c r="J951" s="3"/>
    </row>
    <row r="952" spans="4:10" ht="15" customHeight="1">
      <c r="D952" s="3"/>
      <c r="G952" s="3"/>
      <c r="H952" s="3"/>
      <c r="I952" s="3"/>
      <c r="J952" s="3"/>
    </row>
    <row r="953" spans="4:10" ht="15" customHeight="1">
      <c r="D953" s="3"/>
      <c r="G953" s="3"/>
      <c r="H953" s="3"/>
      <c r="I953" s="3"/>
      <c r="J953" s="3"/>
    </row>
    <row r="954" spans="4:10" ht="15" customHeight="1">
      <c r="D954" s="3"/>
      <c r="G954" s="3"/>
      <c r="H954" s="3"/>
      <c r="I954" s="3"/>
      <c r="J954" s="3"/>
    </row>
    <row r="955" spans="4:10" ht="15" customHeight="1">
      <c r="D955" s="3"/>
      <c r="G955" s="3"/>
      <c r="H955" s="3"/>
      <c r="I955" s="3"/>
      <c r="J955" s="3"/>
    </row>
    <row r="956" spans="4:10" ht="15" customHeight="1">
      <c r="D956" s="3"/>
      <c r="G956" s="3"/>
      <c r="H956" s="3"/>
      <c r="I956" s="3"/>
      <c r="J956" s="3"/>
    </row>
    <row r="957" spans="4:10" ht="15" customHeight="1">
      <c r="D957" s="3"/>
      <c r="G957" s="3"/>
      <c r="H957" s="3"/>
      <c r="I957" s="3"/>
      <c r="J957" s="3"/>
    </row>
    <row r="958" spans="4:10" ht="15" customHeight="1">
      <c r="D958" s="3"/>
      <c r="G958" s="3"/>
      <c r="H958" s="3"/>
      <c r="I958" s="3"/>
      <c r="J958" s="3"/>
    </row>
    <row r="959" spans="4:10" ht="15" customHeight="1">
      <c r="D959" s="3"/>
      <c r="G959" s="3"/>
      <c r="H959" s="3"/>
      <c r="I959" s="3"/>
      <c r="J959" s="3"/>
    </row>
    <row r="960" spans="4:10" ht="15" customHeight="1">
      <c r="D960" s="3"/>
      <c r="G960" s="3"/>
      <c r="H960" s="3"/>
      <c r="I960" s="3"/>
      <c r="J960" s="3"/>
    </row>
    <row r="961" spans="4:10" ht="15" customHeight="1">
      <c r="D961" s="3"/>
      <c r="G961" s="3"/>
      <c r="H961" s="3"/>
      <c r="I961" s="3"/>
      <c r="J961" s="3"/>
    </row>
    <row r="962" spans="4:10" ht="15" customHeight="1">
      <c r="D962" s="3"/>
      <c r="G962" s="3"/>
      <c r="H962" s="3"/>
      <c r="I962" s="3"/>
      <c r="J962" s="3"/>
    </row>
    <row r="963" spans="4:10" ht="15" customHeight="1">
      <c r="D963" s="3"/>
      <c r="G963" s="3"/>
      <c r="H963" s="3"/>
      <c r="I963" s="3"/>
      <c r="J963" s="3"/>
    </row>
    <row r="964" spans="4:10" ht="15" customHeight="1">
      <c r="D964" s="3"/>
      <c r="G964" s="3"/>
      <c r="H964" s="3"/>
      <c r="I964" s="3"/>
      <c r="J964" s="3"/>
    </row>
    <row r="965" spans="4:10" ht="15" customHeight="1">
      <c r="D965" s="3"/>
      <c r="G965" s="3"/>
      <c r="H965" s="3"/>
      <c r="I965" s="3"/>
      <c r="J965" s="3"/>
    </row>
    <row r="966" spans="4:10" ht="15" customHeight="1">
      <c r="D966" s="3"/>
      <c r="G966" s="3"/>
      <c r="H966" s="3"/>
      <c r="I966" s="3"/>
      <c r="J966" s="3"/>
    </row>
    <row r="967" spans="4:10" ht="15" customHeight="1">
      <c r="D967" s="3"/>
      <c r="G967" s="3"/>
      <c r="H967" s="3"/>
      <c r="I967" s="3"/>
      <c r="J967" s="3"/>
    </row>
    <row r="968" spans="4:10" ht="15" customHeight="1">
      <c r="D968" s="3"/>
      <c r="G968" s="3"/>
      <c r="H968" s="3"/>
      <c r="I968" s="3"/>
      <c r="J968" s="3"/>
    </row>
    <row r="969" spans="4:10" ht="15" customHeight="1">
      <c r="D969" s="3"/>
      <c r="G969" s="3"/>
      <c r="H969" s="3"/>
      <c r="I969" s="3"/>
      <c r="J969" s="3"/>
    </row>
    <row r="970" spans="4:10" ht="15" customHeight="1">
      <c r="D970" s="3"/>
      <c r="G970" s="3"/>
      <c r="H970" s="3"/>
      <c r="I970" s="3"/>
      <c r="J970" s="3"/>
    </row>
    <row r="971" spans="4:10" ht="15" customHeight="1">
      <c r="D971" s="3"/>
      <c r="G971" s="3"/>
      <c r="H971" s="3"/>
      <c r="I971" s="3"/>
      <c r="J971" s="3"/>
    </row>
    <row r="972" spans="4:10" ht="15" customHeight="1">
      <c r="D972" s="3"/>
      <c r="G972" s="3"/>
      <c r="H972" s="3"/>
      <c r="I972" s="3"/>
      <c r="J972" s="3"/>
    </row>
    <row r="973" spans="4:10" ht="15" customHeight="1">
      <c r="D973" s="3"/>
      <c r="G973" s="3"/>
      <c r="H973" s="3"/>
      <c r="I973" s="3"/>
      <c r="J973" s="3"/>
    </row>
    <row r="974" spans="4:10" ht="15" customHeight="1">
      <c r="D974" s="3"/>
      <c r="G974" s="3"/>
      <c r="H974" s="3"/>
      <c r="I974" s="3"/>
      <c r="J974" s="3"/>
    </row>
    <row r="975" spans="4:10" ht="15" customHeight="1">
      <c r="D975" s="3"/>
      <c r="G975" s="3"/>
      <c r="H975" s="3"/>
      <c r="I975" s="3"/>
      <c r="J975" s="3"/>
    </row>
    <row r="976" spans="4:10" ht="15" customHeight="1">
      <c r="D976" s="3"/>
      <c r="G976" s="3"/>
      <c r="H976" s="3"/>
      <c r="I976" s="3"/>
      <c r="J976" s="3"/>
    </row>
    <row r="977" spans="4:10" ht="15" customHeight="1">
      <c r="D977" s="3"/>
      <c r="G977" s="3"/>
      <c r="H977" s="3"/>
      <c r="I977" s="3"/>
      <c r="J977" s="3"/>
    </row>
    <row r="978" spans="4:10" ht="15" customHeight="1">
      <c r="D978" s="3"/>
      <c r="G978" s="3"/>
      <c r="H978" s="3"/>
      <c r="I978" s="3"/>
      <c r="J978" s="3"/>
    </row>
    <row r="979" spans="4:10" ht="15" customHeight="1">
      <c r="D979" s="3"/>
      <c r="G979" s="3"/>
      <c r="H979" s="3"/>
      <c r="I979" s="3"/>
      <c r="J979" s="3"/>
    </row>
    <row r="980" spans="4:10" ht="15" customHeight="1">
      <c r="D980" s="3"/>
      <c r="G980" s="3"/>
      <c r="H980" s="3"/>
      <c r="I980" s="3"/>
      <c r="J980" s="3"/>
    </row>
    <row r="981" spans="4:10" ht="15" customHeight="1">
      <c r="D981" s="3"/>
      <c r="G981" s="3"/>
      <c r="H981" s="3"/>
      <c r="I981" s="3"/>
      <c r="J981" s="3"/>
    </row>
    <row r="982" spans="4:10" ht="15" customHeight="1">
      <c r="D982" s="3"/>
      <c r="G982" s="3"/>
      <c r="H982" s="3"/>
      <c r="I982" s="3"/>
      <c r="J982" s="3"/>
    </row>
    <row r="983" spans="4:10" ht="15" customHeight="1">
      <c r="D983" s="3"/>
      <c r="G983" s="3"/>
      <c r="H983" s="3"/>
      <c r="I983" s="3"/>
      <c r="J983" s="3"/>
    </row>
    <row r="984" spans="4:10" ht="15" customHeight="1">
      <c r="D984" s="3"/>
      <c r="G984" s="3"/>
      <c r="H984" s="3"/>
      <c r="I984" s="3"/>
      <c r="J984" s="3"/>
    </row>
    <row r="985" spans="4:10" ht="15" customHeight="1">
      <c r="D985" s="3"/>
      <c r="G985" s="3"/>
      <c r="H985" s="3"/>
      <c r="I985" s="3"/>
      <c r="J985" s="3"/>
    </row>
    <row r="986" spans="4:10" ht="15" customHeight="1">
      <c r="D986" s="3"/>
      <c r="G986" s="3"/>
      <c r="H986" s="3"/>
      <c r="I986" s="3"/>
      <c r="J986" s="3"/>
    </row>
    <row r="987" spans="4:10" ht="15" customHeight="1">
      <c r="D987" s="3"/>
      <c r="G987" s="3"/>
      <c r="H987" s="3"/>
      <c r="I987" s="3"/>
      <c r="J987" s="3"/>
    </row>
    <row r="988" spans="4:10" ht="15" customHeight="1">
      <c r="D988" s="3"/>
      <c r="G988" s="3"/>
      <c r="H988" s="3"/>
      <c r="I988" s="3"/>
      <c r="J988" s="3"/>
    </row>
    <row r="989" spans="4:10" ht="15" customHeight="1">
      <c r="D989" s="3"/>
      <c r="G989" s="3"/>
      <c r="H989" s="3"/>
      <c r="I989" s="3"/>
      <c r="J989" s="3"/>
    </row>
    <row r="990" spans="4:10" ht="15" customHeight="1">
      <c r="D990" s="3"/>
      <c r="G990" s="3"/>
      <c r="H990" s="3"/>
      <c r="I990" s="3"/>
      <c r="J990" s="3"/>
    </row>
    <row r="991" spans="4:10" ht="15" customHeight="1">
      <c r="D991" s="3"/>
      <c r="G991" s="3"/>
      <c r="H991" s="3"/>
      <c r="I991" s="3"/>
      <c r="J991" s="3"/>
    </row>
    <row r="992" spans="4:10" ht="15" customHeight="1">
      <c r="D992" s="3"/>
      <c r="G992" s="3"/>
      <c r="H992" s="3"/>
      <c r="I992" s="3"/>
      <c r="J992" s="3"/>
    </row>
    <row r="993" spans="4:10" ht="15" customHeight="1">
      <c r="D993" s="3"/>
      <c r="G993" s="3"/>
      <c r="H993" s="3"/>
      <c r="I993" s="3"/>
      <c r="J993" s="3"/>
    </row>
    <row r="994" spans="4:10" ht="15" customHeight="1">
      <c r="D994" s="3"/>
      <c r="G994" s="3"/>
      <c r="H994" s="3"/>
      <c r="I994" s="3"/>
      <c r="J994" s="3"/>
    </row>
    <row r="995" spans="4:10" ht="15" customHeight="1">
      <c r="D995" s="3"/>
      <c r="G995" s="3"/>
      <c r="H995" s="3"/>
      <c r="I995" s="3"/>
      <c r="J995" s="3"/>
    </row>
    <row r="996" spans="4:10" ht="15" customHeight="1">
      <c r="D996" s="3"/>
      <c r="G996" s="3"/>
      <c r="H996" s="3"/>
      <c r="I996" s="3"/>
      <c r="J996" s="3"/>
    </row>
    <row r="997" spans="4:10" ht="15" customHeight="1">
      <c r="D997" s="3"/>
      <c r="G997" s="3"/>
      <c r="H997" s="3"/>
      <c r="I997" s="3"/>
      <c r="J997" s="3"/>
    </row>
    <row r="998" spans="4:10" ht="15" customHeight="1">
      <c r="D998" s="3"/>
      <c r="G998" s="3"/>
      <c r="H998" s="3"/>
      <c r="I998" s="3"/>
      <c r="J998" s="3"/>
    </row>
    <row r="999" spans="4:10" ht="15" customHeight="1">
      <c r="D999" s="3"/>
      <c r="G999" s="3"/>
      <c r="H999" s="3"/>
      <c r="I999" s="3"/>
      <c r="J999" s="3"/>
    </row>
    <row r="1000" spans="4:10" ht="15" customHeight="1">
      <c r="D1000" s="3"/>
      <c r="G1000" s="3"/>
      <c r="H1000" s="3"/>
      <c r="I1000" s="3"/>
      <c r="J1000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18" sqref="B18"/>
    </sheetView>
  </sheetViews>
  <sheetFormatPr defaultColWidth="12.42578125" defaultRowHeight="15" customHeight="1"/>
  <cols>
    <col min="1" max="1" width="25.42578125" customWidth="1"/>
    <col min="2" max="26" width="7.42578125" customWidth="1"/>
  </cols>
  <sheetData>
    <row r="1" spans="1:4" ht="15" customHeight="1">
      <c r="A1" s="27" t="s">
        <v>0</v>
      </c>
      <c r="B1" s="33" t="s">
        <v>1</v>
      </c>
      <c r="C1" s="2" t="s">
        <v>2</v>
      </c>
    </row>
    <row r="2" spans="1:4" ht="15" customHeight="1">
      <c r="A2" s="24" t="s">
        <v>3</v>
      </c>
      <c r="B2" s="30">
        <v>145</v>
      </c>
      <c r="C2" s="4"/>
      <c r="D2" s="3">
        <f>321/3.5</f>
        <v>91.714285714285708</v>
      </c>
    </row>
    <row r="3" spans="1:4" ht="15" customHeight="1">
      <c r="A3" s="24" t="s">
        <v>6</v>
      </c>
      <c r="B3" s="32">
        <v>3.3</v>
      </c>
      <c r="C3" s="4"/>
    </row>
    <row r="4" spans="1:4" ht="15" customHeight="1">
      <c r="A4" s="24" t="s">
        <v>7</v>
      </c>
      <c r="B4" s="26">
        <f>B2*B3</f>
        <v>478.5</v>
      </c>
      <c r="C4" s="4"/>
    </row>
    <row r="5" spans="1:4" ht="15" customHeight="1">
      <c r="A5" s="24"/>
      <c r="B5" s="24"/>
      <c r="C5" s="4"/>
    </row>
    <row r="6" spans="1:4" ht="15" customHeight="1">
      <c r="A6" s="24" t="s">
        <v>8</v>
      </c>
      <c r="B6" s="24"/>
      <c r="C6" s="4"/>
      <c r="D6" s="3" t="s">
        <v>9</v>
      </c>
    </row>
    <row r="7" spans="1:4" ht="15" customHeight="1">
      <c r="A7" s="25" t="s">
        <v>10</v>
      </c>
      <c r="B7" s="31">
        <v>93.13</v>
      </c>
      <c r="C7" s="4"/>
    </row>
    <row r="8" spans="1:4" ht="15" customHeight="1">
      <c r="A8" s="25" t="s">
        <v>11</v>
      </c>
      <c r="B8" s="31">
        <v>27</v>
      </c>
      <c r="C8" s="4"/>
    </row>
    <row r="9" spans="1:4" ht="15" customHeight="1">
      <c r="A9" s="25" t="s">
        <v>13</v>
      </c>
      <c r="B9" s="31">
        <v>0</v>
      </c>
      <c r="C9" s="4"/>
    </row>
    <row r="10" spans="1:4" ht="15" customHeight="1">
      <c r="A10" s="25" t="s">
        <v>14</v>
      </c>
      <c r="B10" s="31">
        <v>0</v>
      </c>
      <c r="C10" s="4"/>
    </row>
    <row r="11" spans="1:4" ht="15" customHeight="1">
      <c r="A11" s="25" t="s">
        <v>15</v>
      </c>
      <c r="B11" s="31">
        <v>105.99</v>
      </c>
      <c r="C11" s="4"/>
    </row>
    <row r="12" spans="1:4" ht="15" customHeight="1">
      <c r="A12" s="25" t="s">
        <v>16</v>
      </c>
      <c r="B12" s="31">
        <v>11.5</v>
      </c>
      <c r="C12" s="4"/>
    </row>
    <row r="13" spans="1:4" ht="15" customHeight="1">
      <c r="A13" s="25" t="s">
        <v>17</v>
      </c>
      <c r="B13" s="31">
        <v>20.87</v>
      </c>
      <c r="C13" s="4"/>
    </row>
    <row r="14" spans="1:4" ht="15" customHeight="1">
      <c r="A14" s="25" t="s">
        <v>18</v>
      </c>
      <c r="B14" s="31">
        <v>27.4</v>
      </c>
      <c r="C14" s="4"/>
    </row>
    <row r="15" spans="1:4" ht="15" customHeight="1">
      <c r="A15" s="25" t="s">
        <v>19</v>
      </c>
      <c r="B15" s="31">
        <v>26.1</v>
      </c>
      <c r="C15" s="4"/>
    </row>
    <row r="16" spans="1:4" ht="15" customHeight="1">
      <c r="A16" s="25" t="s">
        <v>20</v>
      </c>
      <c r="B16" s="31">
        <v>1.5</v>
      </c>
      <c r="C16" s="4"/>
    </row>
    <row r="17" spans="1:4" ht="15" customHeight="1">
      <c r="A17" s="25" t="s">
        <v>21</v>
      </c>
      <c r="B17" s="32">
        <v>9.17</v>
      </c>
      <c r="C17" s="4"/>
    </row>
    <row r="18" spans="1:4" ht="15" customHeight="1">
      <c r="A18" s="24" t="s">
        <v>22</v>
      </c>
      <c r="B18" s="26">
        <f>SUM(B7:B17)</f>
        <v>322.66000000000003</v>
      </c>
      <c r="C18" s="4"/>
      <c r="D18" s="5">
        <f>B18-B7-B11</f>
        <v>123.54000000000003</v>
      </c>
    </row>
    <row r="19" spans="1:4" ht="15" customHeight="1">
      <c r="A19" s="24"/>
      <c r="B19" s="26"/>
      <c r="C19" s="4"/>
    </row>
    <row r="20" spans="1:4" ht="15" customHeight="1">
      <c r="A20" s="24" t="s">
        <v>25</v>
      </c>
      <c r="B20" s="26"/>
      <c r="C20" s="4"/>
    </row>
    <row r="21" spans="1:4" ht="15" customHeight="1">
      <c r="A21" s="25" t="s">
        <v>26</v>
      </c>
      <c r="B21" s="28">
        <v>11.84</v>
      </c>
      <c r="C21" s="4"/>
    </row>
    <row r="22" spans="1:4" ht="15" customHeight="1">
      <c r="A22" s="25" t="s">
        <v>27</v>
      </c>
      <c r="B22" s="28">
        <v>37.56</v>
      </c>
      <c r="C22" s="4"/>
    </row>
    <row r="23" spans="1:4" ht="15" customHeight="1">
      <c r="A23" s="25" t="s">
        <v>28</v>
      </c>
      <c r="B23" s="28">
        <v>21.46</v>
      </c>
      <c r="C23" s="4"/>
      <c r="D23" s="5">
        <f>B23+B22+B21</f>
        <v>70.86</v>
      </c>
    </row>
    <row r="24" spans="1:4" ht="15" customHeight="1">
      <c r="A24" s="25" t="s">
        <v>29</v>
      </c>
      <c r="B24" s="29">
        <v>95</v>
      </c>
      <c r="C24" s="4"/>
    </row>
    <row r="25" spans="1:4" ht="15" customHeight="1">
      <c r="A25" s="24" t="s">
        <v>30</v>
      </c>
      <c r="B25" s="26">
        <f>SUM(B21:B24)</f>
        <v>165.86</v>
      </c>
      <c r="C25" s="4"/>
    </row>
    <row r="26" spans="1:4" ht="15" customHeight="1">
      <c r="A26" s="24"/>
      <c r="B26" s="26"/>
      <c r="C26" s="4"/>
    </row>
    <row r="27" spans="1:4" ht="15" customHeight="1">
      <c r="A27" s="24" t="s">
        <v>31</v>
      </c>
      <c r="B27" s="26">
        <f>B18+B25</f>
        <v>488.52000000000004</v>
      </c>
      <c r="C27" s="4"/>
    </row>
    <row r="28" spans="1:4" ht="15" customHeight="1">
      <c r="A28" s="24"/>
      <c r="B28" s="26"/>
      <c r="C28" s="4"/>
    </row>
    <row r="29" spans="1:4" ht="15" customHeight="1">
      <c r="A29" s="24" t="s">
        <v>32</v>
      </c>
      <c r="B29" s="26">
        <f>B3*B4-B27</f>
        <v>1090.53</v>
      </c>
      <c r="C29" s="4"/>
    </row>
    <row r="30" spans="1:4" ht="15" customHeight="1">
      <c r="A30" s="24"/>
      <c r="B30" s="26"/>
      <c r="C30" s="4"/>
    </row>
    <row r="31" spans="1:4" ht="15" customHeight="1">
      <c r="A31" s="24" t="s">
        <v>33</v>
      </c>
      <c r="B31" s="34" t="s">
        <v>34</v>
      </c>
      <c r="C31" s="4"/>
    </row>
    <row r="32" spans="1:4" ht="15" customHeight="1">
      <c r="A32" s="25" t="s">
        <v>35</v>
      </c>
      <c r="B32" s="26">
        <f>B18/B2</f>
        <v>2.2252413793103449</v>
      </c>
      <c r="C32" s="4"/>
    </row>
    <row r="33" spans="1:3" ht="15" customHeight="1">
      <c r="A33" s="24" t="s">
        <v>36</v>
      </c>
      <c r="B33" s="26">
        <f>B25/B2</f>
        <v>1.1438620689655172</v>
      </c>
      <c r="C33" s="4"/>
    </row>
    <row r="34" spans="1:3" ht="15" customHeight="1">
      <c r="A34" s="24" t="s">
        <v>37</v>
      </c>
      <c r="B34" s="26">
        <f>B27/B2</f>
        <v>3.3691034482758622</v>
      </c>
      <c r="C34" s="4"/>
    </row>
    <row r="35" spans="1:3" ht="15" customHeight="1">
      <c r="A35" s="3"/>
      <c r="B35" s="3"/>
    </row>
    <row r="36" spans="1:3" ht="15" customHeight="1">
      <c r="A36" s="3"/>
      <c r="B36" s="3"/>
    </row>
    <row r="37" spans="1:3" ht="15" customHeight="1">
      <c r="A37" s="3"/>
      <c r="B37" s="3"/>
    </row>
    <row r="38" spans="1:3" ht="15" customHeight="1">
      <c r="A38" s="3"/>
      <c r="B38" s="3"/>
    </row>
    <row r="39" spans="1:3" ht="15" customHeight="1">
      <c r="A39" s="3"/>
      <c r="B39" s="3"/>
    </row>
    <row r="40" spans="1:3" ht="15" customHeight="1">
      <c r="A40" s="3"/>
      <c r="B40" s="3"/>
    </row>
    <row r="41" spans="1:3" ht="15" customHeight="1">
      <c r="A41" s="3"/>
      <c r="B41" s="3"/>
    </row>
    <row r="42" spans="1:3" ht="15" customHeight="1">
      <c r="A42" s="3"/>
      <c r="B42" s="3"/>
    </row>
    <row r="43" spans="1:3" ht="15" customHeight="1">
      <c r="A43" s="3"/>
      <c r="B43" s="3"/>
    </row>
    <row r="44" spans="1:3" ht="15" customHeight="1">
      <c r="A44" s="3"/>
      <c r="B44" s="3"/>
    </row>
    <row r="45" spans="1:3" ht="15" customHeight="1">
      <c r="A45" s="3"/>
      <c r="B45" s="3"/>
    </row>
    <row r="46" spans="1:3" ht="15" customHeight="1">
      <c r="A46" s="3"/>
      <c r="B46" s="3"/>
    </row>
    <row r="47" spans="1:3" ht="15" customHeight="1">
      <c r="A47" s="3"/>
      <c r="B47" s="3"/>
    </row>
    <row r="48" spans="1:3" ht="15" customHeight="1">
      <c r="A48" s="3"/>
      <c r="B48" s="3"/>
    </row>
    <row r="49" spans="1:2" ht="15" customHeight="1">
      <c r="A49" s="3"/>
      <c r="B49" s="3"/>
    </row>
    <row r="50" spans="1:2" ht="15" customHeight="1">
      <c r="A50" s="3"/>
      <c r="B50" s="3"/>
    </row>
    <row r="51" spans="1:2" ht="15" customHeight="1">
      <c r="A51" s="3"/>
      <c r="B51" s="3"/>
    </row>
    <row r="52" spans="1:2" ht="15" customHeight="1">
      <c r="A52" s="3"/>
      <c r="B52" s="3"/>
    </row>
    <row r="53" spans="1:2" ht="15" customHeight="1">
      <c r="A53" s="3"/>
      <c r="B53" s="3"/>
    </row>
    <row r="54" spans="1:2" ht="15" customHeight="1">
      <c r="A54" s="3"/>
      <c r="B54" s="3"/>
    </row>
    <row r="55" spans="1:2" ht="15" customHeight="1">
      <c r="A55" s="3"/>
      <c r="B55" s="3"/>
    </row>
    <row r="56" spans="1:2" ht="15" customHeight="1">
      <c r="A56" s="3"/>
      <c r="B56" s="3"/>
    </row>
    <row r="57" spans="1:2" ht="15" customHeight="1">
      <c r="A57" s="3"/>
      <c r="B57" s="3"/>
    </row>
    <row r="58" spans="1:2" ht="15" customHeight="1">
      <c r="A58" s="3"/>
      <c r="B58" s="3"/>
    </row>
    <row r="59" spans="1:2" ht="15" customHeight="1">
      <c r="A59" s="3"/>
      <c r="B59" s="3"/>
    </row>
    <row r="60" spans="1:2" ht="15" customHeight="1">
      <c r="A60" s="3"/>
      <c r="B60" s="3"/>
    </row>
    <row r="61" spans="1:2" ht="15" customHeight="1">
      <c r="A61" s="3"/>
      <c r="B61" s="3"/>
    </row>
    <row r="62" spans="1:2" ht="15" customHeight="1">
      <c r="A62" s="3"/>
      <c r="B62" s="3"/>
    </row>
    <row r="63" spans="1:2" ht="15" customHeight="1">
      <c r="A63" s="3"/>
      <c r="B63" s="3"/>
    </row>
    <row r="64" spans="1:2" ht="15" customHeight="1">
      <c r="A64" s="3"/>
      <c r="B64" s="3"/>
    </row>
    <row r="65" spans="1:2" ht="15" customHeight="1">
      <c r="A65" s="3"/>
      <c r="B65" s="3"/>
    </row>
    <row r="66" spans="1:2" ht="15" customHeight="1">
      <c r="A66" s="3"/>
      <c r="B66" s="3"/>
    </row>
    <row r="67" spans="1:2" ht="15" customHeight="1">
      <c r="A67" s="3"/>
      <c r="B67" s="3"/>
    </row>
    <row r="68" spans="1:2" ht="15" customHeight="1">
      <c r="A68" s="3"/>
      <c r="B68" s="3"/>
    </row>
    <row r="69" spans="1:2" ht="15" customHeight="1">
      <c r="A69" s="3"/>
      <c r="B69" s="3"/>
    </row>
    <row r="70" spans="1:2" ht="15" customHeight="1">
      <c r="A70" s="3"/>
      <c r="B70" s="3"/>
    </row>
    <row r="71" spans="1:2" ht="15" customHeight="1">
      <c r="A71" s="3"/>
      <c r="B71" s="3"/>
    </row>
    <row r="72" spans="1:2" ht="15" customHeight="1">
      <c r="A72" s="3"/>
      <c r="B72" s="3"/>
    </row>
    <row r="73" spans="1:2" ht="15" customHeight="1">
      <c r="A73" s="3"/>
      <c r="B73" s="3"/>
    </row>
    <row r="74" spans="1:2" ht="15" customHeight="1">
      <c r="A74" s="3"/>
      <c r="B74" s="3"/>
    </row>
    <row r="75" spans="1:2" ht="15" customHeight="1">
      <c r="A75" s="3"/>
      <c r="B75" s="3"/>
    </row>
    <row r="76" spans="1:2" ht="15" customHeight="1">
      <c r="A76" s="3"/>
      <c r="B76" s="3"/>
    </row>
    <row r="77" spans="1:2" ht="15" customHeight="1">
      <c r="A77" s="3"/>
      <c r="B77" s="3"/>
    </row>
    <row r="78" spans="1:2" ht="15" customHeight="1">
      <c r="A78" s="3"/>
      <c r="B78" s="3"/>
    </row>
    <row r="79" spans="1:2" ht="15" customHeight="1">
      <c r="A79" s="3"/>
      <c r="B79" s="3"/>
    </row>
    <row r="80" spans="1:2" ht="15" customHeight="1">
      <c r="A80" s="3"/>
      <c r="B80" s="3"/>
    </row>
    <row r="81" spans="1:2" ht="15" customHeight="1">
      <c r="A81" s="3"/>
      <c r="B81" s="3"/>
    </row>
    <row r="82" spans="1:2" ht="15" customHeight="1">
      <c r="A82" s="3"/>
      <c r="B82" s="3"/>
    </row>
    <row r="83" spans="1:2" ht="15" customHeight="1">
      <c r="A83" s="3"/>
      <c r="B83" s="3"/>
    </row>
    <row r="84" spans="1:2" ht="15" customHeight="1">
      <c r="A84" s="3"/>
      <c r="B84" s="3"/>
    </row>
    <row r="85" spans="1:2" ht="15" customHeight="1">
      <c r="A85" s="3"/>
      <c r="B85" s="3"/>
    </row>
    <row r="86" spans="1:2" ht="15" customHeight="1">
      <c r="A86" s="3"/>
      <c r="B86" s="3"/>
    </row>
    <row r="87" spans="1:2" ht="15" customHeight="1">
      <c r="A87" s="3"/>
      <c r="B87" s="3"/>
    </row>
    <row r="88" spans="1:2" ht="15" customHeight="1">
      <c r="A88" s="3"/>
      <c r="B88" s="3"/>
    </row>
    <row r="89" spans="1:2" ht="15" customHeight="1">
      <c r="A89" s="3"/>
      <c r="B89" s="3"/>
    </row>
    <row r="90" spans="1:2" ht="15" customHeight="1">
      <c r="A90" s="3"/>
      <c r="B90" s="3"/>
    </row>
    <row r="91" spans="1:2" ht="15" customHeight="1">
      <c r="A91" s="3"/>
      <c r="B91" s="3"/>
    </row>
    <row r="92" spans="1:2" ht="15" customHeight="1">
      <c r="A92" s="3"/>
      <c r="B92" s="3"/>
    </row>
    <row r="93" spans="1:2" ht="15" customHeight="1">
      <c r="A93" s="3"/>
      <c r="B93" s="3"/>
    </row>
    <row r="94" spans="1:2" ht="15" customHeight="1">
      <c r="A94" s="3"/>
      <c r="B94" s="3"/>
    </row>
    <row r="95" spans="1:2" ht="15" customHeight="1">
      <c r="A95" s="3"/>
      <c r="B95" s="3"/>
    </row>
    <row r="96" spans="1:2" ht="15" customHeight="1">
      <c r="A96" s="3"/>
      <c r="B96" s="3"/>
    </row>
    <row r="97" spans="1:2" ht="15" customHeight="1">
      <c r="A97" s="3"/>
      <c r="B97" s="3"/>
    </row>
    <row r="98" spans="1:2" ht="15" customHeight="1">
      <c r="A98" s="3"/>
      <c r="B98" s="3"/>
    </row>
    <row r="99" spans="1:2" ht="15" customHeight="1">
      <c r="A99" s="3"/>
      <c r="B99" s="3"/>
    </row>
    <row r="100" spans="1:2" ht="15" customHeight="1">
      <c r="A100" s="3"/>
      <c r="B100" s="3"/>
    </row>
    <row r="101" spans="1:2" ht="15" customHeight="1">
      <c r="A101" s="3"/>
      <c r="B101" s="3"/>
    </row>
    <row r="102" spans="1:2" ht="15" customHeight="1">
      <c r="A102" s="3"/>
      <c r="B102" s="3"/>
    </row>
    <row r="103" spans="1:2" ht="15" customHeight="1">
      <c r="A103" s="3"/>
      <c r="B103" s="3"/>
    </row>
    <row r="104" spans="1:2" ht="15" customHeight="1">
      <c r="A104" s="3"/>
      <c r="B104" s="3"/>
    </row>
    <row r="105" spans="1:2" ht="15" customHeight="1">
      <c r="A105" s="3"/>
      <c r="B105" s="3"/>
    </row>
    <row r="106" spans="1:2" ht="15" customHeight="1">
      <c r="A106" s="3"/>
      <c r="B106" s="3"/>
    </row>
    <row r="107" spans="1:2" ht="15" customHeight="1">
      <c r="A107" s="3"/>
      <c r="B107" s="3"/>
    </row>
    <row r="108" spans="1:2" ht="15" customHeight="1">
      <c r="A108" s="3"/>
      <c r="B108" s="3"/>
    </row>
    <row r="109" spans="1:2" ht="15" customHeight="1">
      <c r="A109" s="3"/>
      <c r="B109" s="3"/>
    </row>
    <row r="110" spans="1:2" ht="15" customHeight="1">
      <c r="A110" s="3"/>
      <c r="B110" s="3"/>
    </row>
    <row r="111" spans="1:2" ht="15" customHeight="1">
      <c r="A111" s="3"/>
      <c r="B111" s="3"/>
    </row>
    <row r="112" spans="1:2" ht="15" customHeight="1">
      <c r="A112" s="3"/>
      <c r="B112" s="3"/>
    </row>
    <row r="113" spans="1:2" ht="15" customHeight="1">
      <c r="A113" s="3"/>
      <c r="B113" s="3"/>
    </row>
    <row r="114" spans="1:2" ht="15" customHeight="1">
      <c r="A114" s="3"/>
      <c r="B114" s="3"/>
    </row>
    <row r="115" spans="1:2" ht="15" customHeight="1">
      <c r="A115" s="3"/>
      <c r="B115" s="3"/>
    </row>
    <row r="116" spans="1:2" ht="15" customHeight="1">
      <c r="A116" s="3"/>
      <c r="B116" s="3"/>
    </row>
    <row r="117" spans="1:2" ht="15" customHeight="1">
      <c r="A117" s="3"/>
      <c r="B117" s="3"/>
    </row>
    <row r="118" spans="1:2" ht="15" customHeight="1">
      <c r="A118" s="3"/>
      <c r="B118" s="3"/>
    </row>
    <row r="119" spans="1:2" ht="15" customHeight="1">
      <c r="A119" s="3"/>
      <c r="B119" s="3"/>
    </row>
    <row r="120" spans="1:2" ht="15" customHeight="1">
      <c r="A120" s="3"/>
      <c r="B120" s="3"/>
    </row>
    <row r="121" spans="1:2" ht="15" customHeight="1">
      <c r="A121" s="3"/>
      <c r="B121" s="3"/>
    </row>
    <row r="122" spans="1:2" ht="15" customHeight="1">
      <c r="A122" s="3"/>
      <c r="B122" s="3"/>
    </row>
    <row r="123" spans="1:2" ht="15" customHeight="1">
      <c r="A123" s="3"/>
      <c r="B123" s="3"/>
    </row>
    <row r="124" spans="1:2" ht="15" customHeight="1">
      <c r="A124" s="3"/>
      <c r="B124" s="3"/>
    </row>
    <row r="125" spans="1:2" ht="15" customHeight="1">
      <c r="A125" s="3"/>
      <c r="B125" s="3"/>
    </row>
    <row r="126" spans="1:2" ht="15" customHeight="1">
      <c r="A126" s="3"/>
      <c r="B126" s="3"/>
    </row>
    <row r="127" spans="1:2" ht="15" customHeight="1">
      <c r="A127" s="3"/>
      <c r="B127" s="3"/>
    </row>
    <row r="128" spans="1:2" ht="15" customHeight="1">
      <c r="A128" s="3"/>
      <c r="B128" s="3"/>
    </row>
    <row r="129" spans="1:2" ht="15" customHeight="1">
      <c r="A129" s="3"/>
      <c r="B129" s="3"/>
    </row>
    <row r="130" spans="1:2" ht="15" customHeight="1">
      <c r="A130" s="3"/>
      <c r="B130" s="3"/>
    </row>
    <row r="131" spans="1:2" ht="15" customHeight="1">
      <c r="A131" s="3"/>
      <c r="B131" s="3"/>
    </row>
    <row r="132" spans="1:2" ht="15" customHeight="1">
      <c r="A132" s="3"/>
      <c r="B132" s="3"/>
    </row>
    <row r="133" spans="1:2" ht="15" customHeight="1">
      <c r="A133" s="3"/>
      <c r="B133" s="3"/>
    </row>
    <row r="134" spans="1:2" ht="15" customHeight="1">
      <c r="A134" s="3"/>
      <c r="B134" s="3"/>
    </row>
    <row r="135" spans="1:2" ht="15" customHeight="1">
      <c r="A135" s="3"/>
      <c r="B135" s="3"/>
    </row>
    <row r="136" spans="1:2" ht="15" customHeight="1">
      <c r="A136" s="3"/>
      <c r="B136" s="3"/>
    </row>
    <row r="137" spans="1:2" ht="15" customHeight="1">
      <c r="A137" s="3"/>
      <c r="B137" s="3"/>
    </row>
    <row r="138" spans="1:2" ht="15" customHeight="1">
      <c r="A138" s="3"/>
      <c r="B138" s="3"/>
    </row>
    <row r="139" spans="1:2" ht="15" customHeight="1">
      <c r="A139" s="3"/>
      <c r="B139" s="3"/>
    </row>
    <row r="140" spans="1:2" ht="15" customHeight="1">
      <c r="A140" s="3"/>
      <c r="B140" s="3"/>
    </row>
    <row r="141" spans="1:2" ht="15" customHeight="1">
      <c r="A141" s="3"/>
      <c r="B141" s="3"/>
    </row>
    <row r="142" spans="1:2" ht="15" customHeight="1">
      <c r="A142" s="3"/>
      <c r="B142" s="3"/>
    </row>
    <row r="143" spans="1:2" ht="15" customHeight="1">
      <c r="A143" s="3"/>
      <c r="B143" s="3"/>
    </row>
    <row r="144" spans="1:2" ht="15" customHeight="1">
      <c r="A144" s="3"/>
      <c r="B144" s="3"/>
    </row>
    <row r="145" spans="1:2" ht="15" customHeight="1">
      <c r="A145" s="3"/>
      <c r="B145" s="3"/>
    </row>
    <row r="146" spans="1:2" ht="15" customHeight="1">
      <c r="A146" s="3"/>
      <c r="B146" s="3"/>
    </row>
    <row r="147" spans="1:2" ht="15" customHeight="1">
      <c r="A147" s="3"/>
      <c r="B147" s="3"/>
    </row>
    <row r="148" spans="1:2" ht="15" customHeight="1">
      <c r="A148" s="3"/>
      <c r="B148" s="3"/>
    </row>
    <row r="149" spans="1:2" ht="15" customHeight="1">
      <c r="A149" s="3"/>
      <c r="B149" s="3"/>
    </row>
    <row r="150" spans="1:2" ht="15" customHeight="1">
      <c r="A150" s="3"/>
      <c r="B150" s="3"/>
    </row>
    <row r="151" spans="1:2" ht="15" customHeight="1">
      <c r="A151" s="3"/>
      <c r="B151" s="3"/>
    </row>
    <row r="152" spans="1:2" ht="15" customHeight="1">
      <c r="A152" s="3"/>
      <c r="B152" s="3"/>
    </row>
    <row r="153" spans="1:2" ht="15" customHeight="1">
      <c r="A153" s="3"/>
      <c r="B153" s="3"/>
    </row>
    <row r="154" spans="1:2" ht="15" customHeight="1">
      <c r="A154" s="3"/>
      <c r="B154" s="3"/>
    </row>
    <row r="155" spans="1:2" ht="15" customHeight="1">
      <c r="A155" s="3"/>
      <c r="B155" s="3"/>
    </row>
    <row r="156" spans="1:2" ht="15" customHeight="1">
      <c r="A156" s="3"/>
      <c r="B156" s="3"/>
    </row>
    <row r="157" spans="1:2" ht="15" customHeight="1">
      <c r="A157" s="3"/>
      <c r="B157" s="3"/>
    </row>
    <row r="158" spans="1:2" ht="15" customHeight="1">
      <c r="A158" s="3"/>
      <c r="B158" s="3"/>
    </row>
    <row r="159" spans="1:2" ht="15" customHeight="1">
      <c r="A159" s="3"/>
      <c r="B159" s="3"/>
    </row>
    <row r="160" spans="1:2" ht="15" customHeight="1">
      <c r="A160" s="3"/>
      <c r="B160" s="3"/>
    </row>
    <row r="161" spans="1:2" ht="15" customHeight="1">
      <c r="A161" s="3"/>
      <c r="B161" s="3"/>
    </row>
    <row r="162" spans="1:2" ht="15" customHeight="1">
      <c r="A162" s="3"/>
      <c r="B162" s="3"/>
    </row>
    <row r="163" spans="1:2" ht="15" customHeight="1">
      <c r="A163" s="3"/>
      <c r="B163" s="3"/>
    </row>
    <row r="164" spans="1:2" ht="15" customHeight="1">
      <c r="A164" s="3"/>
      <c r="B164" s="3"/>
    </row>
    <row r="165" spans="1:2" ht="15" customHeight="1">
      <c r="A165" s="3"/>
      <c r="B165" s="3"/>
    </row>
    <row r="166" spans="1:2" ht="15" customHeight="1">
      <c r="A166" s="3"/>
      <c r="B166" s="3"/>
    </row>
    <row r="167" spans="1:2" ht="15" customHeight="1">
      <c r="A167" s="3"/>
      <c r="B167" s="3"/>
    </row>
    <row r="168" spans="1:2" ht="15" customHeight="1">
      <c r="A168" s="3"/>
      <c r="B168" s="3"/>
    </row>
    <row r="169" spans="1:2" ht="15" customHeight="1">
      <c r="A169" s="3"/>
      <c r="B169" s="3"/>
    </row>
    <row r="170" spans="1:2" ht="15" customHeight="1">
      <c r="A170" s="3"/>
      <c r="B170" s="3"/>
    </row>
    <row r="171" spans="1:2" ht="15" customHeight="1">
      <c r="A171" s="3"/>
      <c r="B171" s="3"/>
    </row>
    <row r="172" spans="1:2" ht="15" customHeight="1">
      <c r="A172" s="3"/>
      <c r="B172" s="3"/>
    </row>
    <row r="173" spans="1:2" ht="15" customHeight="1">
      <c r="A173" s="3"/>
      <c r="B173" s="3"/>
    </row>
    <row r="174" spans="1:2" ht="15" customHeight="1">
      <c r="A174" s="3"/>
      <c r="B174" s="3"/>
    </row>
    <row r="175" spans="1:2" ht="15" customHeight="1">
      <c r="A175" s="3"/>
      <c r="B175" s="3"/>
    </row>
    <row r="176" spans="1:2" ht="15" customHeight="1">
      <c r="A176" s="3"/>
      <c r="B176" s="3"/>
    </row>
    <row r="177" spans="1:2" ht="15" customHeight="1">
      <c r="A177" s="3"/>
      <c r="B177" s="3"/>
    </row>
    <row r="178" spans="1:2" ht="15" customHeight="1">
      <c r="A178" s="3"/>
      <c r="B178" s="3"/>
    </row>
    <row r="179" spans="1:2" ht="15" customHeight="1">
      <c r="A179" s="3"/>
      <c r="B179" s="3"/>
    </row>
    <row r="180" spans="1:2" ht="15" customHeight="1">
      <c r="A180" s="3"/>
      <c r="B180" s="3"/>
    </row>
    <row r="181" spans="1:2" ht="15" customHeight="1">
      <c r="A181" s="3"/>
      <c r="B181" s="3"/>
    </row>
    <row r="182" spans="1:2" ht="15" customHeight="1">
      <c r="A182" s="3"/>
      <c r="B182" s="3"/>
    </row>
    <row r="183" spans="1:2" ht="15" customHeight="1">
      <c r="A183" s="3"/>
      <c r="B183" s="3"/>
    </row>
    <row r="184" spans="1:2" ht="15" customHeight="1">
      <c r="A184" s="3"/>
      <c r="B184" s="3"/>
    </row>
    <row r="185" spans="1:2" ht="15" customHeight="1">
      <c r="A185" s="3"/>
      <c r="B185" s="3"/>
    </row>
    <row r="186" spans="1:2" ht="15" customHeight="1">
      <c r="A186" s="3"/>
      <c r="B186" s="3"/>
    </row>
    <row r="187" spans="1:2" ht="15" customHeight="1">
      <c r="A187" s="3"/>
      <c r="B187" s="3"/>
    </row>
    <row r="188" spans="1:2" ht="15" customHeight="1">
      <c r="A188" s="3"/>
      <c r="B188" s="3"/>
    </row>
    <row r="189" spans="1:2" ht="15" customHeight="1">
      <c r="A189" s="3"/>
      <c r="B189" s="3"/>
    </row>
    <row r="190" spans="1:2" ht="15" customHeight="1">
      <c r="A190" s="3"/>
      <c r="B190" s="3"/>
    </row>
    <row r="191" spans="1:2" ht="15" customHeight="1">
      <c r="A191" s="3"/>
      <c r="B191" s="3"/>
    </row>
    <row r="192" spans="1:2" ht="15" customHeight="1">
      <c r="A192" s="3"/>
      <c r="B192" s="3"/>
    </row>
    <row r="193" spans="1:2" ht="15" customHeight="1">
      <c r="A193" s="3"/>
      <c r="B193" s="3"/>
    </row>
    <row r="194" spans="1:2" ht="15" customHeight="1">
      <c r="A194" s="3"/>
      <c r="B194" s="3"/>
    </row>
    <row r="195" spans="1:2" ht="15" customHeight="1">
      <c r="A195" s="3"/>
      <c r="B195" s="3"/>
    </row>
    <row r="196" spans="1:2" ht="15" customHeight="1">
      <c r="A196" s="3"/>
      <c r="B196" s="3"/>
    </row>
    <row r="197" spans="1:2" ht="15" customHeight="1">
      <c r="A197" s="3"/>
      <c r="B197" s="3"/>
    </row>
    <row r="198" spans="1:2" ht="15" customHeight="1">
      <c r="A198" s="3"/>
      <c r="B198" s="3"/>
    </row>
    <row r="199" spans="1:2" ht="15" customHeight="1">
      <c r="A199" s="3"/>
      <c r="B199" s="3"/>
    </row>
    <row r="200" spans="1:2" ht="15" customHeight="1">
      <c r="A200" s="3"/>
      <c r="B200" s="3"/>
    </row>
    <row r="201" spans="1:2" ht="15" customHeight="1">
      <c r="A201" s="3"/>
      <c r="B201" s="3"/>
    </row>
    <row r="202" spans="1:2" ht="15" customHeight="1">
      <c r="A202" s="3"/>
      <c r="B202" s="3"/>
    </row>
    <row r="203" spans="1:2" ht="15" customHeight="1">
      <c r="A203" s="3"/>
      <c r="B203" s="3"/>
    </row>
    <row r="204" spans="1:2" ht="15" customHeight="1">
      <c r="A204" s="3"/>
      <c r="B204" s="3"/>
    </row>
    <row r="205" spans="1:2" ht="15" customHeight="1">
      <c r="A205" s="3"/>
      <c r="B205" s="3"/>
    </row>
    <row r="206" spans="1:2" ht="15" customHeight="1">
      <c r="A206" s="3"/>
      <c r="B206" s="3"/>
    </row>
    <row r="207" spans="1:2" ht="15" customHeight="1">
      <c r="A207" s="3"/>
      <c r="B207" s="3"/>
    </row>
    <row r="208" spans="1:2" ht="15" customHeight="1">
      <c r="A208" s="3"/>
      <c r="B208" s="3"/>
    </row>
    <row r="209" spans="1:2" ht="15" customHeight="1">
      <c r="A209" s="3"/>
      <c r="B209" s="3"/>
    </row>
    <row r="210" spans="1:2" ht="15" customHeight="1">
      <c r="A210" s="3"/>
      <c r="B210" s="3"/>
    </row>
    <row r="211" spans="1:2" ht="15" customHeight="1">
      <c r="A211" s="3"/>
      <c r="B211" s="3"/>
    </row>
    <row r="212" spans="1:2" ht="15" customHeight="1">
      <c r="A212" s="3"/>
      <c r="B212" s="3"/>
    </row>
    <row r="213" spans="1:2" ht="15" customHeight="1">
      <c r="A213" s="3"/>
      <c r="B213" s="3"/>
    </row>
    <row r="214" spans="1:2" ht="15" customHeight="1">
      <c r="A214" s="3"/>
      <c r="B214" s="3"/>
    </row>
    <row r="215" spans="1:2" ht="15" customHeight="1">
      <c r="A215" s="3"/>
      <c r="B215" s="3"/>
    </row>
    <row r="216" spans="1:2" ht="15" customHeight="1">
      <c r="A216" s="3"/>
      <c r="B216" s="3"/>
    </row>
    <row r="217" spans="1:2" ht="15" customHeight="1">
      <c r="A217" s="3"/>
      <c r="B217" s="3"/>
    </row>
    <row r="218" spans="1:2" ht="15" customHeight="1">
      <c r="A218" s="3"/>
      <c r="B218" s="3"/>
    </row>
    <row r="219" spans="1:2" ht="15" customHeight="1">
      <c r="A219" s="3"/>
      <c r="B219" s="3"/>
    </row>
    <row r="220" spans="1:2" ht="15" customHeight="1">
      <c r="A220" s="3"/>
      <c r="B220" s="3"/>
    </row>
    <row r="221" spans="1:2" ht="15" customHeight="1">
      <c r="A221" s="3"/>
      <c r="B221" s="3"/>
    </row>
    <row r="222" spans="1:2" ht="15" customHeight="1">
      <c r="A222" s="3"/>
      <c r="B222" s="3"/>
    </row>
    <row r="223" spans="1:2" ht="15" customHeight="1">
      <c r="A223" s="3"/>
      <c r="B223" s="3"/>
    </row>
    <row r="224" spans="1:2" ht="15" customHeight="1">
      <c r="A224" s="3"/>
      <c r="B224" s="3"/>
    </row>
    <row r="225" spans="1:2" ht="15" customHeight="1">
      <c r="A225" s="3"/>
      <c r="B225" s="3"/>
    </row>
    <row r="226" spans="1:2" ht="15" customHeight="1">
      <c r="A226" s="3"/>
      <c r="B226" s="3"/>
    </row>
    <row r="227" spans="1:2" ht="15" customHeight="1">
      <c r="A227" s="3"/>
      <c r="B227" s="3"/>
    </row>
    <row r="228" spans="1:2" ht="15" customHeight="1">
      <c r="A228" s="3"/>
      <c r="B228" s="3"/>
    </row>
    <row r="229" spans="1:2" ht="15" customHeight="1">
      <c r="A229" s="3"/>
      <c r="B229" s="3"/>
    </row>
    <row r="230" spans="1:2" ht="15" customHeight="1">
      <c r="A230" s="3"/>
      <c r="B230" s="3"/>
    </row>
    <row r="231" spans="1:2" ht="15" customHeight="1">
      <c r="A231" s="3"/>
      <c r="B231" s="3"/>
    </row>
    <row r="232" spans="1:2" ht="15" customHeight="1">
      <c r="A232" s="3"/>
      <c r="B232" s="3"/>
    </row>
    <row r="233" spans="1:2" ht="15" customHeight="1">
      <c r="A233" s="3"/>
      <c r="B233" s="3"/>
    </row>
    <row r="234" spans="1:2" ht="15" customHeight="1">
      <c r="A234" s="3"/>
      <c r="B234" s="3"/>
    </row>
    <row r="235" spans="1:2" ht="15" customHeight="1">
      <c r="A235" s="3"/>
      <c r="B235" s="3"/>
    </row>
    <row r="236" spans="1:2" ht="15" customHeight="1">
      <c r="A236" s="3"/>
      <c r="B236" s="3"/>
    </row>
    <row r="237" spans="1:2" ht="15" customHeight="1">
      <c r="A237" s="3"/>
      <c r="B237" s="3"/>
    </row>
    <row r="238" spans="1:2" ht="15" customHeight="1">
      <c r="A238" s="3"/>
      <c r="B238" s="3"/>
    </row>
    <row r="239" spans="1:2" ht="15" customHeight="1">
      <c r="A239" s="3"/>
      <c r="B239" s="3"/>
    </row>
    <row r="240" spans="1:2" ht="15" customHeight="1">
      <c r="A240" s="3"/>
      <c r="B240" s="3"/>
    </row>
    <row r="241" spans="1:2" ht="15" customHeight="1">
      <c r="A241" s="3"/>
      <c r="B241" s="3"/>
    </row>
    <row r="242" spans="1:2" ht="15" customHeight="1">
      <c r="A242" s="3"/>
      <c r="B242" s="3"/>
    </row>
    <row r="243" spans="1:2" ht="15" customHeight="1">
      <c r="A243" s="3"/>
      <c r="B243" s="3"/>
    </row>
    <row r="244" spans="1:2" ht="15" customHeight="1">
      <c r="A244" s="3"/>
      <c r="B244" s="3"/>
    </row>
    <row r="245" spans="1:2" ht="15" customHeight="1">
      <c r="A245" s="3"/>
      <c r="B245" s="3"/>
    </row>
    <row r="246" spans="1:2" ht="15" customHeight="1">
      <c r="A246" s="3"/>
      <c r="B246" s="3"/>
    </row>
    <row r="247" spans="1:2" ht="15" customHeight="1">
      <c r="A247" s="3"/>
      <c r="B247" s="3"/>
    </row>
    <row r="248" spans="1:2" ht="15" customHeight="1">
      <c r="A248" s="3"/>
      <c r="B248" s="3"/>
    </row>
    <row r="249" spans="1:2" ht="15" customHeight="1">
      <c r="A249" s="3"/>
      <c r="B249" s="3"/>
    </row>
    <row r="250" spans="1:2" ht="15" customHeight="1">
      <c r="A250" s="3"/>
      <c r="B250" s="3"/>
    </row>
    <row r="251" spans="1:2" ht="15" customHeight="1">
      <c r="A251" s="3"/>
      <c r="B251" s="3"/>
    </row>
    <row r="252" spans="1:2" ht="15" customHeight="1">
      <c r="A252" s="3"/>
      <c r="B252" s="3"/>
    </row>
    <row r="253" spans="1:2" ht="15" customHeight="1">
      <c r="A253" s="3"/>
      <c r="B253" s="3"/>
    </row>
    <row r="254" spans="1:2" ht="15" customHeight="1">
      <c r="A254" s="3"/>
      <c r="B254" s="3"/>
    </row>
    <row r="255" spans="1:2" ht="15" customHeight="1">
      <c r="A255" s="3"/>
      <c r="B255" s="3"/>
    </row>
    <row r="256" spans="1:2" ht="15" customHeight="1">
      <c r="A256" s="3"/>
      <c r="B256" s="3"/>
    </row>
    <row r="257" spans="1:2" ht="15" customHeight="1">
      <c r="A257" s="3"/>
      <c r="B257" s="3"/>
    </row>
    <row r="258" spans="1:2" ht="15" customHeight="1">
      <c r="A258" s="3"/>
      <c r="B258" s="3"/>
    </row>
    <row r="259" spans="1:2" ht="15" customHeight="1">
      <c r="A259" s="3"/>
      <c r="B259" s="3"/>
    </row>
    <row r="260" spans="1:2" ht="15" customHeight="1">
      <c r="A260" s="3"/>
      <c r="B260" s="3"/>
    </row>
    <row r="261" spans="1:2" ht="15" customHeight="1">
      <c r="A261" s="3"/>
      <c r="B261" s="3"/>
    </row>
    <row r="262" spans="1:2" ht="15" customHeight="1">
      <c r="A262" s="3"/>
      <c r="B262" s="3"/>
    </row>
    <row r="263" spans="1:2" ht="15" customHeight="1">
      <c r="A263" s="3"/>
      <c r="B263" s="3"/>
    </row>
    <row r="264" spans="1:2" ht="15" customHeight="1">
      <c r="A264" s="3"/>
      <c r="B264" s="3"/>
    </row>
    <row r="265" spans="1:2" ht="15" customHeight="1">
      <c r="A265" s="3"/>
      <c r="B265" s="3"/>
    </row>
    <row r="266" spans="1:2" ht="15" customHeight="1">
      <c r="A266" s="3"/>
      <c r="B266" s="3"/>
    </row>
    <row r="267" spans="1:2" ht="15" customHeight="1">
      <c r="A267" s="3"/>
      <c r="B267" s="3"/>
    </row>
    <row r="268" spans="1:2" ht="15" customHeight="1">
      <c r="A268" s="3"/>
      <c r="B268" s="3"/>
    </row>
    <row r="269" spans="1:2" ht="15" customHeight="1">
      <c r="A269" s="3"/>
      <c r="B269" s="3"/>
    </row>
    <row r="270" spans="1:2" ht="15" customHeight="1">
      <c r="A270" s="3"/>
      <c r="B270" s="3"/>
    </row>
    <row r="271" spans="1:2" ht="15" customHeight="1">
      <c r="A271" s="3"/>
      <c r="B271" s="3"/>
    </row>
    <row r="272" spans="1:2" ht="15" customHeight="1">
      <c r="A272" s="3"/>
      <c r="B272" s="3"/>
    </row>
    <row r="273" spans="1:2" ht="15" customHeight="1">
      <c r="A273" s="3"/>
      <c r="B273" s="3"/>
    </row>
    <row r="274" spans="1:2" ht="15" customHeight="1">
      <c r="A274" s="3"/>
      <c r="B274" s="3"/>
    </row>
    <row r="275" spans="1:2" ht="15" customHeight="1">
      <c r="A275" s="3"/>
      <c r="B275" s="3"/>
    </row>
    <row r="276" spans="1:2" ht="15" customHeight="1">
      <c r="A276" s="3"/>
      <c r="B276" s="3"/>
    </row>
    <row r="277" spans="1:2" ht="15" customHeight="1">
      <c r="A277" s="3"/>
      <c r="B277" s="3"/>
    </row>
    <row r="278" spans="1:2" ht="15" customHeight="1">
      <c r="A278" s="3"/>
      <c r="B278" s="3"/>
    </row>
    <row r="279" spans="1:2" ht="15" customHeight="1">
      <c r="A279" s="3"/>
      <c r="B279" s="3"/>
    </row>
    <row r="280" spans="1:2" ht="15" customHeight="1">
      <c r="A280" s="3"/>
      <c r="B280" s="3"/>
    </row>
    <row r="281" spans="1:2" ht="15" customHeight="1">
      <c r="A281" s="3"/>
      <c r="B281" s="3"/>
    </row>
    <row r="282" spans="1:2" ht="15" customHeight="1">
      <c r="A282" s="3"/>
      <c r="B282" s="3"/>
    </row>
    <row r="283" spans="1:2" ht="15" customHeight="1">
      <c r="A283" s="3"/>
      <c r="B283" s="3"/>
    </row>
    <row r="284" spans="1:2" ht="15" customHeight="1">
      <c r="A284" s="3"/>
      <c r="B284" s="3"/>
    </row>
    <row r="285" spans="1:2" ht="15" customHeight="1">
      <c r="A285" s="3"/>
      <c r="B285" s="3"/>
    </row>
    <row r="286" spans="1:2" ht="15" customHeight="1">
      <c r="A286" s="3"/>
      <c r="B286" s="3"/>
    </row>
    <row r="287" spans="1:2" ht="15" customHeight="1">
      <c r="A287" s="3"/>
      <c r="B287" s="3"/>
    </row>
    <row r="288" spans="1:2" ht="15" customHeight="1">
      <c r="A288" s="3"/>
      <c r="B288" s="3"/>
    </row>
    <row r="289" spans="1:2" ht="15" customHeight="1">
      <c r="A289" s="3"/>
      <c r="B289" s="3"/>
    </row>
    <row r="290" spans="1:2" ht="15" customHeight="1">
      <c r="A290" s="3"/>
      <c r="B290" s="3"/>
    </row>
    <row r="291" spans="1:2" ht="15" customHeight="1">
      <c r="A291" s="3"/>
      <c r="B291" s="3"/>
    </row>
    <row r="292" spans="1:2" ht="15" customHeight="1">
      <c r="A292" s="3"/>
      <c r="B292" s="3"/>
    </row>
    <row r="293" spans="1:2" ht="15" customHeight="1">
      <c r="A293" s="3"/>
      <c r="B293" s="3"/>
    </row>
    <row r="294" spans="1:2" ht="15" customHeight="1">
      <c r="A294" s="3"/>
      <c r="B294" s="3"/>
    </row>
    <row r="295" spans="1:2" ht="15" customHeight="1">
      <c r="A295" s="3"/>
      <c r="B295" s="3"/>
    </row>
    <row r="296" spans="1:2" ht="15" customHeight="1">
      <c r="A296" s="3"/>
      <c r="B296" s="3"/>
    </row>
    <row r="297" spans="1:2" ht="15" customHeight="1">
      <c r="A297" s="3"/>
      <c r="B297" s="3"/>
    </row>
    <row r="298" spans="1:2" ht="15" customHeight="1">
      <c r="A298" s="3"/>
      <c r="B298" s="3"/>
    </row>
    <row r="299" spans="1:2" ht="15" customHeight="1">
      <c r="A299" s="3"/>
      <c r="B299" s="3"/>
    </row>
    <row r="300" spans="1:2" ht="15" customHeight="1">
      <c r="A300" s="3"/>
      <c r="B300" s="3"/>
    </row>
    <row r="301" spans="1:2" ht="15" customHeight="1">
      <c r="A301" s="3"/>
      <c r="B301" s="3"/>
    </row>
    <row r="302" spans="1:2" ht="15" customHeight="1">
      <c r="A302" s="3"/>
      <c r="B302" s="3"/>
    </row>
    <row r="303" spans="1:2" ht="15" customHeight="1">
      <c r="A303" s="3"/>
      <c r="B303" s="3"/>
    </row>
    <row r="304" spans="1:2" ht="15" customHeight="1">
      <c r="A304" s="3"/>
      <c r="B304" s="3"/>
    </row>
    <row r="305" spans="1:2" ht="15" customHeight="1">
      <c r="A305" s="3"/>
      <c r="B305" s="3"/>
    </row>
    <row r="306" spans="1:2" ht="15" customHeight="1">
      <c r="A306" s="3"/>
      <c r="B306" s="3"/>
    </row>
    <row r="307" spans="1:2" ht="15" customHeight="1">
      <c r="A307" s="3"/>
      <c r="B307" s="3"/>
    </row>
    <row r="308" spans="1:2" ht="15" customHeight="1">
      <c r="A308" s="3"/>
      <c r="B308" s="3"/>
    </row>
    <row r="309" spans="1:2" ht="15" customHeight="1">
      <c r="A309" s="3"/>
      <c r="B309" s="3"/>
    </row>
    <row r="310" spans="1:2" ht="15" customHeight="1">
      <c r="A310" s="3"/>
      <c r="B310" s="3"/>
    </row>
    <row r="311" spans="1:2" ht="15" customHeight="1">
      <c r="A311" s="3"/>
      <c r="B311" s="3"/>
    </row>
    <row r="312" spans="1:2" ht="15" customHeight="1">
      <c r="A312" s="3"/>
      <c r="B312" s="3"/>
    </row>
    <row r="313" spans="1:2" ht="15" customHeight="1">
      <c r="A313" s="3"/>
      <c r="B313" s="3"/>
    </row>
    <row r="314" spans="1:2" ht="15" customHeight="1">
      <c r="A314" s="3"/>
      <c r="B314" s="3"/>
    </row>
    <row r="315" spans="1:2" ht="15" customHeight="1">
      <c r="A315" s="3"/>
      <c r="B315" s="3"/>
    </row>
    <row r="316" spans="1:2" ht="15" customHeight="1">
      <c r="A316" s="3"/>
      <c r="B316" s="3"/>
    </row>
    <row r="317" spans="1:2" ht="15" customHeight="1">
      <c r="A317" s="3"/>
      <c r="B317" s="3"/>
    </row>
    <row r="318" spans="1:2" ht="15" customHeight="1">
      <c r="A318" s="3"/>
      <c r="B318" s="3"/>
    </row>
    <row r="319" spans="1:2" ht="15" customHeight="1">
      <c r="A319" s="3"/>
      <c r="B319" s="3"/>
    </row>
    <row r="320" spans="1:2" ht="15" customHeight="1">
      <c r="A320" s="3"/>
      <c r="B320" s="3"/>
    </row>
    <row r="321" spans="1:2" ht="15" customHeight="1">
      <c r="A321" s="3"/>
      <c r="B321" s="3"/>
    </row>
    <row r="322" spans="1:2" ht="15" customHeight="1">
      <c r="A322" s="3"/>
      <c r="B322" s="3"/>
    </row>
    <row r="323" spans="1:2" ht="15" customHeight="1">
      <c r="A323" s="3"/>
      <c r="B323" s="3"/>
    </row>
    <row r="324" spans="1:2" ht="15" customHeight="1">
      <c r="A324" s="3"/>
      <c r="B324" s="3"/>
    </row>
    <row r="325" spans="1:2" ht="15" customHeight="1">
      <c r="A325" s="3"/>
      <c r="B325" s="3"/>
    </row>
    <row r="326" spans="1:2" ht="15" customHeight="1">
      <c r="A326" s="3"/>
      <c r="B326" s="3"/>
    </row>
    <row r="327" spans="1:2" ht="15" customHeight="1">
      <c r="A327" s="3"/>
      <c r="B327" s="3"/>
    </row>
    <row r="328" spans="1:2" ht="15" customHeight="1">
      <c r="A328" s="3"/>
      <c r="B328" s="3"/>
    </row>
    <row r="329" spans="1:2" ht="15" customHeight="1">
      <c r="A329" s="3"/>
      <c r="B329" s="3"/>
    </row>
    <row r="330" spans="1:2" ht="15" customHeight="1">
      <c r="A330" s="3"/>
      <c r="B330" s="3"/>
    </row>
    <row r="331" spans="1:2" ht="15" customHeight="1">
      <c r="A331" s="3"/>
      <c r="B331" s="3"/>
    </row>
    <row r="332" spans="1:2" ht="15" customHeight="1">
      <c r="A332" s="3"/>
      <c r="B332" s="3"/>
    </row>
    <row r="333" spans="1:2" ht="15" customHeight="1">
      <c r="A333" s="3"/>
      <c r="B333" s="3"/>
    </row>
    <row r="334" spans="1:2" ht="15" customHeight="1">
      <c r="A334" s="3"/>
      <c r="B334" s="3"/>
    </row>
    <row r="335" spans="1:2" ht="15" customHeight="1">
      <c r="A335" s="3"/>
      <c r="B335" s="3"/>
    </row>
    <row r="336" spans="1:2" ht="15" customHeight="1">
      <c r="A336" s="3"/>
      <c r="B336" s="3"/>
    </row>
    <row r="337" spans="1:2" ht="15" customHeight="1">
      <c r="A337" s="3"/>
      <c r="B337" s="3"/>
    </row>
    <row r="338" spans="1:2" ht="15" customHeight="1">
      <c r="A338" s="3"/>
      <c r="B338" s="3"/>
    </row>
    <row r="339" spans="1:2" ht="15" customHeight="1">
      <c r="A339" s="3"/>
      <c r="B339" s="3"/>
    </row>
    <row r="340" spans="1:2" ht="15" customHeight="1">
      <c r="A340" s="3"/>
      <c r="B340" s="3"/>
    </row>
    <row r="341" spans="1:2" ht="15" customHeight="1">
      <c r="A341" s="3"/>
      <c r="B341" s="3"/>
    </row>
    <row r="342" spans="1:2" ht="15" customHeight="1">
      <c r="A342" s="3"/>
      <c r="B342" s="3"/>
    </row>
    <row r="343" spans="1:2" ht="15" customHeight="1">
      <c r="A343" s="3"/>
      <c r="B343" s="3"/>
    </row>
    <row r="344" spans="1:2" ht="15" customHeight="1">
      <c r="A344" s="3"/>
      <c r="B344" s="3"/>
    </row>
    <row r="345" spans="1:2" ht="15" customHeight="1">
      <c r="A345" s="3"/>
      <c r="B345" s="3"/>
    </row>
    <row r="346" spans="1:2" ht="15" customHeight="1">
      <c r="A346" s="3"/>
      <c r="B346" s="3"/>
    </row>
    <row r="347" spans="1:2" ht="15" customHeight="1">
      <c r="A347" s="3"/>
      <c r="B347" s="3"/>
    </row>
    <row r="348" spans="1:2" ht="15" customHeight="1">
      <c r="A348" s="3"/>
      <c r="B348" s="3"/>
    </row>
    <row r="349" spans="1:2" ht="15" customHeight="1">
      <c r="A349" s="3"/>
      <c r="B349" s="3"/>
    </row>
    <row r="350" spans="1:2" ht="15" customHeight="1">
      <c r="A350" s="3"/>
      <c r="B350" s="3"/>
    </row>
    <row r="351" spans="1:2" ht="15" customHeight="1">
      <c r="A351" s="3"/>
      <c r="B351" s="3"/>
    </row>
    <row r="352" spans="1:2" ht="15" customHeight="1">
      <c r="A352" s="3"/>
      <c r="B352" s="3"/>
    </row>
    <row r="353" spans="1:2" ht="15" customHeight="1">
      <c r="A353" s="3"/>
      <c r="B353" s="3"/>
    </row>
    <row r="354" spans="1:2" ht="15" customHeight="1">
      <c r="A354" s="3"/>
      <c r="B354" s="3"/>
    </row>
    <row r="355" spans="1:2" ht="15" customHeight="1">
      <c r="A355" s="3"/>
      <c r="B355" s="3"/>
    </row>
    <row r="356" spans="1:2" ht="15" customHeight="1">
      <c r="A356" s="3"/>
      <c r="B356" s="3"/>
    </row>
    <row r="357" spans="1:2" ht="15" customHeight="1">
      <c r="A357" s="3"/>
      <c r="B357" s="3"/>
    </row>
    <row r="358" spans="1:2" ht="15" customHeight="1">
      <c r="A358" s="3"/>
      <c r="B358" s="3"/>
    </row>
    <row r="359" spans="1:2" ht="15" customHeight="1">
      <c r="A359" s="3"/>
      <c r="B359" s="3"/>
    </row>
    <row r="360" spans="1:2" ht="15" customHeight="1">
      <c r="A360" s="3"/>
      <c r="B360" s="3"/>
    </row>
    <row r="361" spans="1:2" ht="15" customHeight="1">
      <c r="A361" s="3"/>
      <c r="B361" s="3"/>
    </row>
    <row r="362" spans="1:2" ht="15" customHeight="1">
      <c r="A362" s="3"/>
      <c r="B362" s="3"/>
    </row>
    <row r="363" spans="1:2" ht="15" customHeight="1">
      <c r="A363" s="3"/>
      <c r="B363" s="3"/>
    </row>
    <row r="364" spans="1:2" ht="15" customHeight="1">
      <c r="A364" s="3"/>
      <c r="B364" s="3"/>
    </row>
    <row r="365" spans="1:2" ht="15" customHeight="1">
      <c r="A365" s="3"/>
      <c r="B365" s="3"/>
    </row>
    <row r="366" spans="1:2" ht="15" customHeight="1">
      <c r="A366" s="3"/>
      <c r="B366" s="3"/>
    </row>
    <row r="367" spans="1:2" ht="15" customHeight="1">
      <c r="A367" s="3"/>
      <c r="B367" s="3"/>
    </row>
    <row r="368" spans="1:2" ht="15" customHeight="1">
      <c r="A368" s="3"/>
      <c r="B368" s="3"/>
    </row>
    <row r="369" spans="1:2" ht="15" customHeight="1">
      <c r="A369" s="3"/>
      <c r="B369" s="3"/>
    </row>
    <row r="370" spans="1:2" ht="15" customHeight="1">
      <c r="A370" s="3"/>
      <c r="B370" s="3"/>
    </row>
    <row r="371" spans="1:2" ht="15" customHeight="1">
      <c r="A371" s="3"/>
      <c r="B371" s="3"/>
    </row>
    <row r="372" spans="1:2" ht="15" customHeight="1">
      <c r="A372" s="3"/>
      <c r="B372" s="3"/>
    </row>
    <row r="373" spans="1:2" ht="15" customHeight="1">
      <c r="A373" s="3"/>
      <c r="B373" s="3"/>
    </row>
    <row r="374" spans="1:2" ht="15" customHeight="1">
      <c r="A374" s="3"/>
      <c r="B374" s="3"/>
    </row>
    <row r="375" spans="1:2" ht="15" customHeight="1">
      <c r="A375" s="3"/>
      <c r="B375" s="3"/>
    </row>
    <row r="376" spans="1:2" ht="15" customHeight="1">
      <c r="A376" s="3"/>
      <c r="B376" s="3"/>
    </row>
    <row r="377" spans="1:2" ht="15" customHeight="1">
      <c r="A377" s="3"/>
      <c r="B377" s="3"/>
    </row>
    <row r="378" spans="1:2" ht="15" customHeight="1">
      <c r="A378" s="3"/>
      <c r="B378" s="3"/>
    </row>
    <row r="379" spans="1:2" ht="15" customHeight="1">
      <c r="A379" s="3"/>
      <c r="B379" s="3"/>
    </row>
    <row r="380" spans="1:2" ht="15" customHeight="1">
      <c r="A380" s="3"/>
      <c r="B380" s="3"/>
    </row>
    <row r="381" spans="1:2" ht="15" customHeight="1">
      <c r="A381" s="3"/>
      <c r="B381" s="3"/>
    </row>
    <row r="382" spans="1:2" ht="15" customHeight="1">
      <c r="A382" s="3"/>
      <c r="B382" s="3"/>
    </row>
    <row r="383" spans="1:2" ht="15" customHeight="1">
      <c r="A383" s="3"/>
      <c r="B383" s="3"/>
    </row>
    <row r="384" spans="1:2" ht="15" customHeight="1">
      <c r="A384" s="3"/>
      <c r="B384" s="3"/>
    </row>
    <row r="385" spans="1:2" ht="15" customHeight="1">
      <c r="A385" s="3"/>
      <c r="B385" s="3"/>
    </row>
    <row r="386" spans="1:2" ht="15" customHeight="1">
      <c r="A386" s="3"/>
      <c r="B386" s="3"/>
    </row>
    <row r="387" spans="1:2" ht="15" customHeight="1">
      <c r="A387" s="3"/>
      <c r="B387" s="3"/>
    </row>
    <row r="388" spans="1:2" ht="15" customHeight="1">
      <c r="A388" s="3"/>
      <c r="B388" s="3"/>
    </row>
    <row r="389" spans="1:2" ht="15" customHeight="1">
      <c r="A389" s="3"/>
      <c r="B389" s="3"/>
    </row>
    <row r="390" spans="1:2" ht="15" customHeight="1">
      <c r="A390" s="3"/>
      <c r="B390" s="3"/>
    </row>
    <row r="391" spans="1:2" ht="15" customHeight="1">
      <c r="A391" s="3"/>
      <c r="B391" s="3"/>
    </row>
    <row r="392" spans="1:2" ht="15" customHeight="1">
      <c r="A392" s="3"/>
      <c r="B392" s="3"/>
    </row>
    <row r="393" spans="1:2" ht="15" customHeight="1">
      <c r="A393" s="3"/>
      <c r="B393" s="3"/>
    </row>
    <row r="394" spans="1:2" ht="15" customHeight="1">
      <c r="A394" s="3"/>
      <c r="B394" s="3"/>
    </row>
    <row r="395" spans="1:2" ht="15" customHeight="1">
      <c r="A395" s="3"/>
      <c r="B395" s="3"/>
    </row>
    <row r="396" spans="1:2" ht="15" customHeight="1">
      <c r="A396" s="3"/>
      <c r="B396" s="3"/>
    </row>
    <row r="397" spans="1:2" ht="15" customHeight="1">
      <c r="A397" s="3"/>
      <c r="B397" s="3"/>
    </row>
    <row r="398" spans="1:2" ht="15" customHeight="1">
      <c r="A398" s="3"/>
      <c r="B398" s="3"/>
    </row>
    <row r="399" spans="1:2" ht="15" customHeight="1">
      <c r="A399" s="3"/>
      <c r="B399" s="3"/>
    </row>
    <row r="400" spans="1:2" ht="15" customHeight="1">
      <c r="A400" s="3"/>
      <c r="B400" s="3"/>
    </row>
    <row r="401" spans="1:2" ht="15" customHeight="1">
      <c r="A401" s="3"/>
      <c r="B401" s="3"/>
    </row>
    <row r="402" spans="1:2" ht="15" customHeight="1">
      <c r="A402" s="3"/>
      <c r="B402" s="3"/>
    </row>
    <row r="403" spans="1:2" ht="15" customHeight="1">
      <c r="A403" s="3"/>
      <c r="B403" s="3"/>
    </row>
    <row r="404" spans="1:2" ht="15" customHeight="1">
      <c r="A404" s="3"/>
      <c r="B404" s="3"/>
    </row>
    <row r="405" spans="1:2" ht="15" customHeight="1">
      <c r="A405" s="3"/>
      <c r="B405" s="3"/>
    </row>
    <row r="406" spans="1:2" ht="15" customHeight="1">
      <c r="A406" s="3"/>
      <c r="B406" s="3"/>
    </row>
    <row r="407" spans="1:2" ht="15" customHeight="1">
      <c r="A407" s="3"/>
      <c r="B407" s="3"/>
    </row>
    <row r="408" spans="1:2" ht="15" customHeight="1">
      <c r="A408" s="3"/>
      <c r="B408" s="3"/>
    </row>
    <row r="409" spans="1:2" ht="15" customHeight="1">
      <c r="A409" s="3"/>
      <c r="B409" s="3"/>
    </row>
    <row r="410" spans="1:2" ht="15" customHeight="1">
      <c r="A410" s="3"/>
      <c r="B410" s="3"/>
    </row>
    <row r="411" spans="1:2" ht="15" customHeight="1">
      <c r="A411" s="3"/>
      <c r="B411" s="3"/>
    </row>
    <row r="412" spans="1:2" ht="15" customHeight="1">
      <c r="A412" s="3"/>
      <c r="B412" s="3"/>
    </row>
    <row r="413" spans="1:2" ht="15" customHeight="1">
      <c r="A413" s="3"/>
      <c r="B413" s="3"/>
    </row>
    <row r="414" spans="1:2" ht="15" customHeight="1">
      <c r="A414" s="3"/>
      <c r="B414" s="3"/>
    </row>
    <row r="415" spans="1:2" ht="15" customHeight="1">
      <c r="A415" s="3"/>
      <c r="B415" s="3"/>
    </row>
    <row r="416" spans="1:2" ht="15" customHeight="1">
      <c r="A416" s="3"/>
      <c r="B416" s="3"/>
    </row>
    <row r="417" spans="1:2" ht="15" customHeight="1">
      <c r="A417" s="3"/>
      <c r="B417" s="3"/>
    </row>
    <row r="418" spans="1:2" ht="15" customHeight="1">
      <c r="A418" s="3"/>
      <c r="B418" s="3"/>
    </row>
    <row r="419" spans="1:2" ht="15" customHeight="1">
      <c r="A419" s="3"/>
      <c r="B419" s="3"/>
    </row>
    <row r="420" spans="1:2" ht="15" customHeight="1">
      <c r="A420" s="3"/>
      <c r="B420" s="3"/>
    </row>
    <row r="421" spans="1:2" ht="15" customHeight="1">
      <c r="A421" s="3"/>
      <c r="B421" s="3"/>
    </row>
    <row r="422" spans="1:2" ht="15" customHeight="1">
      <c r="A422" s="3"/>
      <c r="B422" s="3"/>
    </row>
    <row r="423" spans="1:2" ht="15" customHeight="1">
      <c r="A423" s="3"/>
      <c r="B423" s="3"/>
    </row>
    <row r="424" spans="1:2" ht="15" customHeight="1">
      <c r="A424" s="3"/>
      <c r="B424" s="3"/>
    </row>
    <row r="425" spans="1:2" ht="15" customHeight="1">
      <c r="A425" s="3"/>
      <c r="B425" s="3"/>
    </row>
    <row r="426" spans="1:2" ht="15" customHeight="1">
      <c r="A426" s="3"/>
      <c r="B426" s="3"/>
    </row>
    <row r="427" spans="1:2" ht="15" customHeight="1">
      <c r="A427" s="3"/>
      <c r="B427" s="3"/>
    </row>
    <row r="428" spans="1:2" ht="15" customHeight="1">
      <c r="A428" s="3"/>
      <c r="B428" s="3"/>
    </row>
    <row r="429" spans="1:2" ht="15" customHeight="1">
      <c r="A429" s="3"/>
      <c r="B429" s="3"/>
    </row>
    <row r="430" spans="1:2" ht="15" customHeight="1">
      <c r="A430" s="3"/>
      <c r="B430" s="3"/>
    </row>
    <row r="431" spans="1:2" ht="15" customHeight="1">
      <c r="A431" s="3"/>
      <c r="B431" s="3"/>
    </row>
    <row r="432" spans="1:2" ht="15" customHeight="1">
      <c r="A432" s="3"/>
      <c r="B432" s="3"/>
    </row>
    <row r="433" spans="1:2" ht="15" customHeight="1">
      <c r="A433" s="3"/>
      <c r="B433" s="3"/>
    </row>
    <row r="434" spans="1:2" ht="15" customHeight="1">
      <c r="A434" s="3"/>
      <c r="B434" s="3"/>
    </row>
    <row r="435" spans="1:2" ht="15" customHeight="1">
      <c r="A435" s="3"/>
      <c r="B435" s="3"/>
    </row>
    <row r="436" spans="1:2" ht="15" customHeight="1">
      <c r="A436" s="3"/>
      <c r="B436" s="3"/>
    </row>
    <row r="437" spans="1:2" ht="15" customHeight="1">
      <c r="A437" s="3"/>
      <c r="B437" s="3"/>
    </row>
    <row r="438" spans="1:2" ht="15" customHeight="1">
      <c r="A438" s="3"/>
      <c r="B438" s="3"/>
    </row>
    <row r="439" spans="1:2" ht="15" customHeight="1">
      <c r="A439" s="3"/>
      <c r="B439" s="3"/>
    </row>
    <row r="440" spans="1:2" ht="15" customHeight="1">
      <c r="A440" s="3"/>
      <c r="B440" s="3"/>
    </row>
    <row r="441" spans="1:2" ht="15" customHeight="1">
      <c r="A441" s="3"/>
      <c r="B441" s="3"/>
    </row>
    <row r="442" spans="1:2" ht="15" customHeight="1">
      <c r="A442" s="3"/>
      <c r="B442" s="3"/>
    </row>
    <row r="443" spans="1:2" ht="15" customHeight="1">
      <c r="A443" s="3"/>
      <c r="B443" s="3"/>
    </row>
    <row r="444" spans="1:2" ht="15" customHeight="1">
      <c r="A444" s="3"/>
      <c r="B444" s="3"/>
    </row>
    <row r="445" spans="1:2" ht="15" customHeight="1">
      <c r="A445" s="3"/>
      <c r="B445" s="3"/>
    </row>
    <row r="446" spans="1:2" ht="15" customHeight="1">
      <c r="A446" s="3"/>
      <c r="B446" s="3"/>
    </row>
    <row r="447" spans="1:2" ht="15" customHeight="1">
      <c r="A447" s="3"/>
      <c r="B447" s="3"/>
    </row>
    <row r="448" spans="1:2" ht="15" customHeight="1">
      <c r="A448" s="3"/>
      <c r="B448" s="3"/>
    </row>
    <row r="449" spans="1:2" ht="15" customHeight="1">
      <c r="A449" s="3"/>
      <c r="B449" s="3"/>
    </row>
    <row r="450" spans="1:2" ht="15" customHeight="1">
      <c r="A450" s="3"/>
      <c r="B450" s="3"/>
    </row>
    <row r="451" spans="1:2" ht="15" customHeight="1">
      <c r="A451" s="3"/>
      <c r="B451" s="3"/>
    </row>
    <row r="452" spans="1:2" ht="15" customHeight="1">
      <c r="A452" s="3"/>
      <c r="B452" s="3"/>
    </row>
    <row r="453" spans="1:2" ht="15" customHeight="1">
      <c r="A453" s="3"/>
      <c r="B453" s="3"/>
    </row>
    <row r="454" spans="1:2" ht="15" customHeight="1">
      <c r="A454" s="3"/>
      <c r="B454" s="3"/>
    </row>
    <row r="455" spans="1:2" ht="15" customHeight="1">
      <c r="A455" s="3"/>
      <c r="B455" s="3"/>
    </row>
    <row r="456" spans="1:2" ht="15" customHeight="1">
      <c r="A456" s="3"/>
      <c r="B456" s="3"/>
    </row>
    <row r="457" spans="1:2" ht="15" customHeight="1">
      <c r="A457" s="3"/>
      <c r="B457" s="3"/>
    </row>
    <row r="458" spans="1:2" ht="15" customHeight="1">
      <c r="A458" s="3"/>
      <c r="B458" s="3"/>
    </row>
    <row r="459" spans="1:2" ht="15" customHeight="1">
      <c r="A459" s="3"/>
      <c r="B459" s="3"/>
    </row>
    <row r="460" spans="1:2" ht="15" customHeight="1">
      <c r="A460" s="3"/>
      <c r="B460" s="3"/>
    </row>
    <row r="461" spans="1:2" ht="15" customHeight="1">
      <c r="A461" s="3"/>
      <c r="B461" s="3"/>
    </row>
    <row r="462" spans="1:2" ht="15" customHeight="1">
      <c r="A462" s="3"/>
      <c r="B462" s="3"/>
    </row>
    <row r="463" spans="1:2" ht="15" customHeight="1">
      <c r="A463" s="3"/>
      <c r="B463" s="3"/>
    </row>
    <row r="464" spans="1:2" ht="15" customHeight="1">
      <c r="A464" s="3"/>
      <c r="B464" s="3"/>
    </row>
    <row r="465" spans="1:2" ht="15" customHeight="1">
      <c r="A465" s="3"/>
      <c r="B465" s="3"/>
    </row>
    <row r="466" spans="1:2" ht="15" customHeight="1">
      <c r="A466" s="3"/>
      <c r="B466" s="3"/>
    </row>
    <row r="467" spans="1:2" ht="15" customHeight="1">
      <c r="A467" s="3"/>
      <c r="B467" s="3"/>
    </row>
    <row r="468" spans="1:2" ht="15" customHeight="1">
      <c r="A468" s="3"/>
      <c r="B468" s="3"/>
    </row>
    <row r="469" spans="1:2" ht="15" customHeight="1">
      <c r="A469" s="3"/>
      <c r="B469" s="3"/>
    </row>
    <row r="470" spans="1:2" ht="15" customHeight="1">
      <c r="A470" s="3"/>
      <c r="B470" s="3"/>
    </row>
    <row r="471" spans="1:2" ht="15" customHeight="1">
      <c r="A471" s="3"/>
      <c r="B471" s="3"/>
    </row>
    <row r="472" spans="1:2" ht="15" customHeight="1">
      <c r="A472" s="3"/>
      <c r="B472" s="3"/>
    </row>
    <row r="473" spans="1:2" ht="15" customHeight="1">
      <c r="A473" s="3"/>
      <c r="B473" s="3"/>
    </row>
    <row r="474" spans="1:2" ht="15" customHeight="1">
      <c r="A474" s="3"/>
      <c r="B474" s="3"/>
    </row>
    <row r="475" spans="1:2" ht="15" customHeight="1">
      <c r="A475" s="3"/>
      <c r="B475" s="3"/>
    </row>
    <row r="476" spans="1:2" ht="15" customHeight="1">
      <c r="A476" s="3"/>
      <c r="B476" s="3"/>
    </row>
    <row r="477" spans="1:2" ht="15" customHeight="1">
      <c r="A477" s="3"/>
      <c r="B477" s="3"/>
    </row>
    <row r="478" spans="1:2" ht="15" customHeight="1">
      <c r="A478" s="3"/>
      <c r="B478" s="3"/>
    </row>
    <row r="479" spans="1:2" ht="15" customHeight="1">
      <c r="A479" s="3"/>
      <c r="B479" s="3"/>
    </row>
    <row r="480" spans="1:2" ht="15" customHeight="1">
      <c r="A480" s="3"/>
      <c r="B480" s="3"/>
    </row>
    <row r="481" spans="1:2" ht="15" customHeight="1">
      <c r="A481" s="3"/>
      <c r="B481" s="3"/>
    </row>
    <row r="482" spans="1:2" ht="15" customHeight="1">
      <c r="A482" s="3"/>
      <c r="B482" s="3"/>
    </row>
    <row r="483" spans="1:2" ht="15" customHeight="1">
      <c r="A483" s="3"/>
      <c r="B483" s="3"/>
    </row>
    <row r="484" spans="1:2" ht="15" customHeight="1">
      <c r="A484" s="3"/>
      <c r="B484" s="3"/>
    </row>
    <row r="485" spans="1:2" ht="15" customHeight="1">
      <c r="A485" s="3"/>
      <c r="B485" s="3"/>
    </row>
    <row r="486" spans="1:2" ht="15" customHeight="1">
      <c r="A486" s="3"/>
      <c r="B486" s="3"/>
    </row>
    <row r="487" spans="1:2" ht="15" customHeight="1">
      <c r="A487" s="3"/>
      <c r="B487" s="3"/>
    </row>
    <row r="488" spans="1:2" ht="15" customHeight="1">
      <c r="A488" s="3"/>
      <c r="B488" s="3"/>
    </row>
    <row r="489" spans="1:2" ht="15" customHeight="1">
      <c r="A489" s="3"/>
      <c r="B489" s="3"/>
    </row>
    <row r="490" spans="1:2" ht="15" customHeight="1">
      <c r="A490" s="3"/>
      <c r="B490" s="3"/>
    </row>
    <row r="491" spans="1:2" ht="15" customHeight="1">
      <c r="A491" s="3"/>
      <c r="B491" s="3"/>
    </row>
    <row r="492" spans="1:2" ht="15" customHeight="1">
      <c r="A492" s="3"/>
      <c r="B492" s="3"/>
    </row>
    <row r="493" spans="1:2" ht="15" customHeight="1">
      <c r="A493" s="3"/>
      <c r="B493" s="3"/>
    </row>
    <row r="494" spans="1:2" ht="15" customHeight="1">
      <c r="A494" s="3"/>
      <c r="B494" s="3"/>
    </row>
    <row r="495" spans="1:2" ht="15" customHeight="1">
      <c r="A495" s="3"/>
      <c r="B495" s="3"/>
    </row>
    <row r="496" spans="1:2" ht="15" customHeight="1">
      <c r="A496" s="3"/>
      <c r="B496" s="3"/>
    </row>
    <row r="497" spans="1:2" ht="15" customHeight="1">
      <c r="A497" s="3"/>
      <c r="B497" s="3"/>
    </row>
    <row r="498" spans="1:2" ht="15" customHeight="1">
      <c r="A498" s="3"/>
      <c r="B498" s="3"/>
    </row>
    <row r="499" spans="1:2" ht="15" customHeight="1">
      <c r="A499" s="3"/>
      <c r="B499" s="3"/>
    </row>
    <row r="500" spans="1:2" ht="15" customHeight="1">
      <c r="A500" s="3"/>
      <c r="B500" s="3"/>
    </row>
    <row r="501" spans="1:2" ht="15" customHeight="1">
      <c r="A501" s="3"/>
      <c r="B501" s="3"/>
    </row>
    <row r="502" spans="1:2" ht="15" customHeight="1">
      <c r="A502" s="3"/>
      <c r="B502" s="3"/>
    </row>
    <row r="503" spans="1:2" ht="15" customHeight="1">
      <c r="A503" s="3"/>
      <c r="B503" s="3"/>
    </row>
    <row r="504" spans="1:2" ht="15" customHeight="1">
      <c r="A504" s="3"/>
      <c r="B504" s="3"/>
    </row>
    <row r="505" spans="1:2" ht="15" customHeight="1">
      <c r="A505" s="3"/>
      <c r="B505" s="3"/>
    </row>
    <row r="506" spans="1:2" ht="15" customHeight="1">
      <c r="A506" s="3"/>
      <c r="B506" s="3"/>
    </row>
    <row r="507" spans="1:2" ht="15" customHeight="1">
      <c r="A507" s="3"/>
      <c r="B507" s="3"/>
    </row>
    <row r="508" spans="1:2" ht="15" customHeight="1">
      <c r="A508" s="3"/>
      <c r="B508" s="3"/>
    </row>
    <row r="509" spans="1:2" ht="15" customHeight="1">
      <c r="A509" s="3"/>
      <c r="B509" s="3"/>
    </row>
    <row r="510" spans="1:2" ht="15" customHeight="1">
      <c r="A510" s="3"/>
      <c r="B510" s="3"/>
    </row>
    <row r="511" spans="1:2" ht="15" customHeight="1">
      <c r="A511" s="3"/>
      <c r="B511" s="3"/>
    </row>
    <row r="512" spans="1:2" ht="15" customHeight="1">
      <c r="A512" s="3"/>
      <c r="B512" s="3"/>
    </row>
    <row r="513" spans="1:2" ht="15" customHeight="1">
      <c r="A513" s="3"/>
      <c r="B513" s="3"/>
    </row>
    <row r="514" spans="1:2" ht="15" customHeight="1">
      <c r="A514" s="3"/>
      <c r="B514" s="3"/>
    </row>
    <row r="515" spans="1:2" ht="15" customHeight="1">
      <c r="A515" s="3"/>
      <c r="B515" s="3"/>
    </row>
    <row r="516" spans="1:2" ht="15" customHeight="1">
      <c r="A516" s="3"/>
      <c r="B516" s="3"/>
    </row>
    <row r="517" spans="1:2" ht="15" customHeight="1">
      <c r="A517" s="3"/>
      <c r="B517" s="3"/>
    </row>
    <row r="518" spans="1:2" ht="15" customHeight="1">
      <c r="A518" s="3"/>
      <c r="B518" s="3"/>
    </row>
    <row r="519" spans="1:2" ht="15" customHeight="1">
      <c r="A519" s="3"/>
      <c r="B519" s="3"/>
    </row>
    <row r="520" spans="1:2" ht="15" customHeight="1">
      <c r="A520" s="3"/>
      <c r="B520" s="3"/>
    </row>
    <row r="521" spans="1:2" ht="15" customHeight="1">
      <c r="A521" s="3"/>
      <c r="B521" s="3"/>
    </row>
    <row r="522" spans="1:2" ht="15" customHeight="1">
      <c r="A522" s="3"/>
      <c r="B522" s="3"/>
    </row>
    <row r="523" spans="1:2" ht="15" customHeight="1">
      <c r="A523" s="3"/>
      <c r="B523" s="3"/>
    </row>
    <row r="524" spans="1:2" ht="15" customHeight="1">
      <c r="A524" s="3"/>
      <c r="B524" s="3"/>
    </row>
    <row r="525" spans="1:2" ht="15" customHeight="1">
      <c r="A525" s="3"/>
      <c r="B525" s="3"/>
    </row>
    <row r="526" spans="1:2" ht="15" customHeight="1">
      <c r="A526" s="3"/>
      <c r="B526" s="3"/>
    </row>
    <row r="527" spans="1:2" ht="15" customHeight="1">
      <c r="A527" s="3"/>
      <c r="B527" s="3"/>
    </row>
    <row r="528" spans="1:2" ht="15" customHeight="1">
      <c r="A528" s="3"/>
      <c r="B528" s="3"/>
    </row>
    <row r="529" spans="1:2" ht="15" customHeight="1">
      <c r="A529" s="3"/>
      <c r="B529" s="3"/>
    </row>
    <row r="530" spans="1:2" ht="15" customHeight="1">
      <c r="A530" s="3"/>
      <c r="B530" s="3"/>
    </row>
    <row r="531" spans="1:2" ht="15" customHeight="1">
      <c r="A531" s="3"/>
      <c r="B531" s="3"/>
    </row>
    <row r="532" spans="1:2" ht="15" customHeight="1">
      <c r="A532" s="3"/>
      <c r="B532" s="3"/>
    </row>
    <row r="533" spans="1:2" ht="15" customHeight="1">
      <c r="A533" s="3"/>
      <c r="B533" s="3"/>
    </row>
    <row r="534" spans="1:2" ht="15" customHeight="1">
      <c r="A534" s="3"/>
      <c r="B534" s="3"/>
    </row>
    <row r="535" spans="1:2" ht="15" customHeight="1">
      <c r="A535" s="3"/>
      <c r="B535" s="3"/>
    </row>
    <row r="536" spans="1:2" ht="15" customHeight="1">
      <c r="A536" s="3"/>
      <c r="B536" s="3"/>
    </row>
    <row r="537" spans="1:2" ht="15" customHeight="1">
      <c r="A537" s="3"/>
      <c r="B537" s="3"/>
    </row>
    <row r="538" spans="1:2" ht="15" customHeight="1">
      <c r="A538" s="3"/>
      <c r="B538" s="3"/>
    </row>
    <row r="539" spans="1:2" ht="15" customHeight="1">
      <c r="A539" s="3"/>
      <c r="B539" s="3"/>
    </row>
    <row r="540" spans="1:2" ht="15" customHeight="1">
      <c r="A540" s="3"/>
      <c r="B540" s="3"/>
    </row>
    <row r="541" spans="1:2" ht="15" customHeight="1">
      <c r="A541" s="3"/>
      <c r="B541" s="3"/>
    </row>
    <row r="542" spans="1:2" ht="15" customHeight="1">
      <c r="A542" s="3"/>
      <c r="B542" s="3"/>
    </row>
    <row r="543" spans="1:2" ht="15" customHeight="1">
      <c r="A543" s="3"/>
      <c r="B543" s="3"/>
    </row>
    <row r="544" spans="1:2" ht="15" customHeight="1">
      <c r="A544" s="3"/>
      <c r="B544" s="3"/>
    </row>
    <row r="545" spans="1:2" ht="15" customHeight="1">
      <c r="A545" s="3"/>
      <c r="B545" s="3"/>
    </row>
    <row r="546" spans="1:2" ht="15" customHeight="1">
      <c r="A546" s="3"/>
      <c r="B546" s="3"/>
    </row>
    <row r="547" spans="1:2" ht="15" customHeight="1">
      <c r="A547" s="3"/>
      <c r="B547" s="3"/>
    </row>
    <row r="548" spans="1:2" ht="15" customHeight="1">
      <c r="A548" s="3"/>
      <c r="B548" s="3"/>
    </row>
    <row r="549" spans="1:2" ht="15" customHeight="1">
      <c r="A549" s="3"/>
      <c r="B549" s="3"/>
    </row>
    <row r="550" spans="1:2" ht="15" customHeight="1">
      <c r="A550" s="3"/>
      <c r="B550" s="3"/>
    </row>
    <row r="551" spans="1:2" ht="15" customHeight="1">
      <c r="A551" s="3"/>
      <c r="B551" s="3"/>
    </row>
    <row r="552" spans="1:2" ht="15" customHeight="1">
      <c r="A552" s="3"/>
      <c r="B552" s="3"/>
    </row>
    <row r="553" spans="1:2" ht="15" customHeight="1">
      <c r="A553" s="3"/>
      <c r="B553" s="3"/>
    </row>
    <row r="554" spans="1:2" ht="15" customHeight="1">
      <c r="A554" s="3"/>
      <c r="B554" s="3"/>
    </row>
    <row r="555" spans="1:2" ht="15" customHeight="1">
      <c r="A555" s="3"/>
      <c r="B555" s="3"/>
    </row>
    <row r="556" spans="1:2" ht="15" customHeight="1">
      <c r="A556" s="3"/>
      <c r="B556" s="3"/>
    </row>
    <row r="557" spans="1:2" ht="15" customHeight="1">
      <c r="A557" s="3"/>
      <c r="B557" s="3"/>
    </row>
    <row r="558" spans="1:2" ht="15" customHeight="1">
      <c r="A558" s="3"/>
      <c r="B558" s="3"/>
    </row>
    <row r="559" spans="1:2" ht="15" customHeight="1">
      <c r="A559" s="3"/>
      <c r="B559" s="3"/>
    </row>
    <row r="560" spans="1:2" ht="15" customHeight="1">
      <c r="A560" s="3"/>
      <c r="B560" s="3"/>
    </row>
    <row r="561" spans="1:2" ht="15" customHeight="1">
      <c r="A561" s="3"/>
      <c r="B561" s="3"/>
    </row>
    <row r="562" spans="1:2" ht="15" customHeight="1">
      <c r="A562" s="3"/>
      <c r="B562" s="3"/>
    </row>
    <row r="563" spans="1:2" ht="15" customHeight="1">
      <c r="A563" s="3"/>
      <c r="B563" s="3"/>
    </row>
    <row r="564" spans="1:2" ht="15" customHeight="1">
      <c r="A564" s="3"/>
      <c r="B564" s="3"/>
    </row>
    <row r="565" spans="1:2" ht="15" customHeight="1">
      <c r="A565" s="3"/>
      <c r="B565" s="3"/>
    </row>
    <row r="566" spans="1:2" ht="15" customHeight="1">
      <c r="A566" s="3"/>
      <c r="B566" s="3"/>
    </row>
    <row r="567" spans="1:2" ht="15" customHeight="1">
      <c r="A567" s="3"/>
      <c r="B567" s="3"/>
    </row>
    <row r="568" spans="1:2" ht="15" customHeight="1">
      <c r="A568" s="3"/>
      <c r="B568" s="3"/>
    </row>
    <row r="569" spans="1:2" ht="15" customHeight="1">
      <c r="A569" s="3"/>
      <c r="B569" s="3"/>
    </row>
    <row r="570" spans="1:2" ht="15" customHeight="1">
      <c r="A570" s="3"/>
      <c r="B570" s="3"/>
    </row>
    <row r="571" spans="1:2" ht="15" customHeight="1">
      <c r="A571" s="3"/>
      <c r="B571" s="3"/>
    </row>
    <row r="572" spans="1:2" ht="15" customHeight="1">
      <c r="A572" s="3"/>
      <c r="B572" s="3"/>
    </row>
    <row r="573" spans="1:2" ht="15" customHeight="1">
      <c r="A573" s="3"/>
      <c r="B573" s="3"/>
    </row>
    <row r="574" spans="1:2" ht="15" customHeight="1">
      <c r="A574" s="3"/>
      <c r="B574" s="3"/>
    </row>
    <row r="575" spans="1:2" ht="15" customHeight="1">
      <c r="A575" s="3"/>
      <c r="B575" s="3"/>
    </row>
    <row r="576" spans="1:2" ht="15" customHeight="1">
      <c r="A576" s="3"/>
      <c r="B576" s="3"/>
    </row>
    <row r="577" spans="1:2" ht="15" customHeight="1">
      <c r="A577" s="3"/>
      <c r="B577" s="3"/>
    </row>
    <row r="578" spans="1:2" ht="15" customHeight="1">
      <c r="A578" s="3"/>
      <c r="B578" s="3"/>
    </row>
    <row r="579" spans="1:2" ht="15" customHeight="1">
      <c r="A579" s="3"/>
      <c r="B579" s="3"/>
    </row>
    <row r="580" spans="1:2" ht="15" customHeight="1">
      <c r="A580" s="3"/>
      <c r="B580" s="3"/>
    </row>
    <row r="581" spans="1:2" ht="15" customHeight="1">
      <c r="A581" s="3"/>
      <c r="B581" s="3"/>
    </row>
    <row r="582" spans="1:2" ht="15" customHeight="1">
      <c r="A582" s="3"/>
      <c r="B582" s="3"/>
    </row>
    <row r="583" spans="1:2" ht="15" customHeight="1">
      <c r="A583" s="3"/>
      <c r="B583" s="3"/>
    </row>
    <row r="584" spans="1:2" ht="15" customHeight="1">
      <c r="A584" s="3"/>
      <c r="B584" s="3"/>
    </row>
    <row r="585" spans="1:2" ht="15" customHeight="1">
      <c r="A585" s="3"/>
      <c r="B585" s="3"/>
    </row>
    <row r="586" spans="1:2" ht="15" customHeight="1">
      <c r="A586" s="3"/>
      <c r="B586" s="3"/>
    </row>
    <row r="587" spans="1:2" ht="15" customHeight="1">
      <c r="A587" s="3"/>
      <c r="B587" s="3"/>
    </row>
    <row r="588" spans="1:2" ht="15" customHeight="1">
      <c r="A588" s="3"/>
      <c r="B588" s="3"/>
    </row>
    <row r="589" spans="1:2" ht="15" customHeight="1">
      <c r="A589" s="3"/>
      <c r="B589" s="3"/>
    </row>
    <row r="590" spans="1:2" ht="15" customHeight="1">
      <c r="A590" s="3"/>
      <c r="B590" s="3"/>
    </row>
    <row r="591" spans="1:2" ht="15" customHeight="1">
      <c r="A591" s="3"/>
      <c r="B591" s="3"/>
    </row>
    <row r="592" spans="1:2" ht="15" customHeight="1">
      <c r="A592" s="3"/>
      <c r="B592" s="3"/>
    </row>
    <row r="593" spans="1:2" ht="15" customHeight="1">
      <c r="A593" s="3"/>
      <c r="B593" s="3"/>
    </row>
    <row r="594" spans="1:2" ht="15" customHeight="1">
      <c r="A594" s="3"/>
      <c r="B594" s="3"/>
    </row>
    <row r="595" spans="1:2" ht="15" customHeight="1">
      <c r="A595" s="3"/>
      <c r="B595" s="3"/>
    </row>
    <row r="596" spans="1:2" ht="15" customHeight="1">
      <c r="A596" s="3"/>
      <c r="B596" s="3"/>
    </row>
    <row r="597" spans="1:2" ht="15" customHeight="1">
      <c r="A597" s="3"/>
      <c r="B597" s="3"/>
    </row>
    <row r="598" spans="1:2" ht="15" customHeight="1">
      <c r="A598" s="3"/>
      <c r="B598" s="3"/>
    </row>
    <row r="599" spans="1:2" ht="15" customHeight="1">
      <c r="A599" s="3"/>
      <c r="B599" s="3"/>
    </row>
    <row r="600" spans="1:2" ht="15" customHeight="1">
      <c r="A600" s="3"/>
      <c r="B600" s="3"/>
    </row>
    <row r="601" spans="1:2" ht="15" customHeight="1">
      <c r="A601" s="3"/>
      <c r="B601" s="3"/>
    </row>
    <row r="602" spans="1:2" ht="15" customHeight="1">
      <c r="A602" s="3"/>
      <c r="B602" s="3"/>
    </row>
    <row r="603" spans="1:2" ht="15" customHeight="1">
      <c r="A603" s="3"/>
      <c r="B603" s="3"/>
    </row>
    <row r="604" spans="1:2" ht="15" customHeight="1">
      <c r="A604" s="3"/>
      <c r="B604" s="3"/>
    </row>
    <row r="605" spans="1:2" ht="15" customHeight="1">
      <c r="A605" s="3"/>
      <c r="B605" s="3"/>
    </row>
    <row r="606" spans="1:2" ht="15" customHeight="1">
      <c r="A606" s="3"/>
      <c r="B606" s="3"/>
    </row>
    <row r="607" spans="1:2" ht="15" customHeight="1">
      <c r="A607" s="3"/>
      <c r="B607" s="3"/>
    </row>
    <row r="608" spans="1:2" ht="15" customHeight="1">
      <c r="A608" s="3"/>
      <c r="B608" s="3"/>
    </row>
    <row r="609" spans="1:2" ht="15" customHeight="1">
      <c r="A609" s="3"/>
      <c r="B609" s="3"/>
    </row>
    <row r="610" spans="1:2" ht="15" customHeight="1">
      <c r="A610" s="3"/>
      <c r="B610" s="3"/>
    </row>
    <row r="611" spans="1:2" ht="15" customHeight="1">
      <c r="A611" s="3"/>
      <c r="B611" s="3"/>
    </row>
    <row r="612" spans="1:2" ht="15" customHeight="1">
      <c r="A612" s="3"/>
      <c r="B612" s="3"/>
    </row>
    <row r="613" spans="1:2" ht="15" customHeight="1">
      <c r="A613" s="3"/>
      <c r="B613" s="3"/>
    </row>
    <row r="614" spans="1:2" ht="15" customHeight="1">
      <c r="A614" s="3"/>
      <c r="B614" s="3"/>
    </row>
    <row r="615" spans="1:2" ht="15" customHeight="1">
      <c r="A615" s="3"/>
      <c r="B615" s="3"/>
    </row>
    <row r="616" spans="1:2" ht="15" customHeight="1">
      <c r="A616" s="3"/>
      <c r="B616" s="3"/>
    </row>
    <row r="617" spans="1:2" ht="15" customHeight="1">
      <c r="A617" s="3"/>
      <c r="B617" s="3"/>
    </row>
    <row r="618" spans="1:2" ht="15" customHeight="1">
      <c r="A618" s="3"/>
      <c r="B618" s="3"/>
    </row>
    <row r="619" spans="1:2" ht="15" customHeight="1">
      <c r="A619" s="3"/>
      <c r="B619" s="3"/>
    </row>
    <row r="620" spans="1:2" ht="15" customHeight="1">
      <c r="A620" s="3"/>
      <c r="B620" s="3"/>
    </row>
    <row r="621" spans="1:2" ht="15" customHeight="1">
      <c r="A621" s="3"/>
      <c r="B621" s="3"/>
    </row>
    <row r="622" spans="1:2" ht="15" customHeight="1">
      <c r="A622" s="3"/>
      <c r="B622" s="3"/>
    </row>
    <row r="623" spans="1:2" ht="15" customHeight="1">
      <c r="A623" s="3"/>
      <c r="B623" s="3"/>
    </row>
    <row r="624" spans="1:2" ht="15" customHeight="1">
      <c r="A624" s="3"/>
      <c r="B624" s="3"/>
    </row>
    <row r="625" spans="1:2" ht="15" customHeight="1">
      <c r="A625" s="3"/>
      <c r="B625" s="3"/>
    </row>
    <row r="626" spans="1:2" ht="15" customHeight="1">
      <c r="A626" s="3"/>
      <c r="B626" s="3"/>
    </row>
    <row r="627" spans="1:2" ht="15" customHeight="1">
      <c r="A627" s="3"/>
      <c r="B627" s="3"/>
    </row>
    <row r="628" spans="1:2" ht="15" customHeight="1">
      <c r="A628" s="3"/>
      <c r="B628" s="3"/>
    </row>
    <row r="629" spans="1:2" ht="15" customHeight="1">
      <c r="A629" s="3"/>
      <c r="B629" s="3"/>
    </row>
    <row r="630" spans="1:2" ht="15" customHeight="1">
      <c r="A630" s="3"/>
      <c r="B630" s="3"/>
    </row>
    <row r="631" spans="1:2" ht="15" customHeight="1">
      <c r="A631" s="3"/>
      <c r="B631" s="3"/>
    </row>
    <row r="632" spans="1:2" ht="15" customHeight="1">
      <c r="A632" s="3"/>
      <c r="B632" s="3"/>
    </row>
    <row r="633" spans="1:2" ht="15" customHeight="1">
      <c r="A633" s="3"/>
      <c r="B633" s="3"/>
    </row>
    <row r="634" spans="1:2" ht="15" customHeight="1">
      <c r="A634" s="3"/>
      <c r="B634" s="3"/>
    </row>
    <row r="635" spans="1:2" ht="15" customHeight="1">
      <c r="A635" s="3"/>
      <c r="B635" s="3"/>
    </row>
    <row r="636" spans="1:2" ht="15" customHeight="1">
      <c r="A636" s="3"/>
      <c r="B636" s="3"/>
    </row>
    <row r="637" spans="1:2" ht="15" customHeight="1">
      <c r="A637" s="3"/>
      <c r="B637" s="3"/>
    </row>
    <row r="638" spans="1:2" ht="15" customHeight="1">
      <c r="A638" s="3"/>
      <c r="B638" s="3"/>
    </row>
    <row r="639" spans="1:2" ht="15" customHeight="1">
      <c r="A639" s="3"/>
      <c r="B639" s="3"/>
    </row>
    <row r="640" spans="1:2" ht="15" customHeight="1">
      <c r="A640" s="3"/>
      <c r="B640" s="3"/>
    </row>
    <row r="641" spans="1:2" ht="15" customHeight="1">
      <c r="A641" s="3"/>
      <c r="B641" s="3"/>
    </row>
    <row r="642" spans="1:2" ht="15" customHeight="1">
      <c r="A642" s="3"/>
      <c r="B642" s="3"/>
    </row>
    <row r="643" spans="1:2" ht="15" customHeight="1">
      <c r="A643" s="3"/>
      <c r="B643" s="3"/>
    </row>
    <row r="644" spans="1:2" ht="15" customHeight="1">
      <c r="A644" s="3"/>
      <c r="B644" s="3"/>
    </row>
    <row r="645" spans="1:2" ht="15" customHeight="1">
      <c r="A645" s="3"/>
      <c r="B645" s="3"/>
    </row>
    <row r="646" spans="1:2" ht="15" customHeight="1">
      <c r="A646" s="3"/>
      <c r="B646" s="3"/>
    </row>
    <row r="647" spans="1:2" ht="15" customHeight="1">
      <c r="A647" s="3"/>
      <c r="B647" s="3"/>
    </row>
    <row r="648" spans="1:2" ht="15" customHeight="1">
      <c r="A648" s="3"/>
      <c r="B648" s="3"/>
    </row>
    <row r="649" spans="1:2" ht="15" customHeight="1">
      <c r="A649" s="3"/>
      <c r="B649" s="3"/>
    </row>
    <row r="650" spans="1:2" ht="15" customHeight="1">
      <c r="A650" s="3"/>
      <c r="B650" s="3"/>
    </row>
    <row r="651" spans="1:2" ht="15" customHeight="1">
      <c r="A651" s="3"/>
      <c r="B651" s="3"/>
    </row>
    <row r="652" spans="1:2" ht="15" customHeight="1">
      <c r="A652" s="3"/>
      <c r="B652" s="3"/>
    </row>
    <row r="653" spans="1:2" ht="15" customHeight="1">
      <c r="A653" s="3"/>
      <c r="B653" s="3"/>
    </row>
    <row r="654" spans="1:2" ht="15" customHeight="1">
      <c r="A654" s="3"/>
      <c r="B654" s="3"/>
    </row>
    <row r="655" spans="1:2" ht="15" customHeight="1">
      <c r="A655" s="3"/>
      <c r="B655" s="3"/>
    </row>
    <row r="656" spans="1:2" ht="15" customHeight="1">
      <c r="A656" s="3"/>
      <c r="B656" s="3"/>
    </row>
    <row r="657" spans="1:2" ht="15" customHeight="1">
      <c r="A657" s="3"/>
      <c r="B657" s="3"/>
    </row>
    <row r="658" spans="1:2" ht="15" customHeight="1">
      <c r="A658" s="3"/>
      <c r="B658" s="3"/>
    </row>
    <row r="659" spans="1:2" ht="15" customHeight="1">
      <c r="A659" s="3"/>
      <c r="B659" s="3"/>
    </row>
    <row r="660" spans="1:2" ht="15" customHeight="1">
      <c r="A660" s="3"/>
      <c r="B660" s="3"/>
    </row>
    <row r="661" spans="1:2" ht="15" customHeight="1">
      <c r="A661" s="3"/>
      <c r="B661" s="3"/>
    </row>
    <row r="662" spans="1:2" ht="15" customHeight="1">
      <c r="A662" s="3"/>
      <c r="B662" s="3"/>
    </row>
    <row r="663" spans="1:2" ht="15" customHeight="1">
      <c r="A663" s="3"/>
      <c r="B663" s="3"/>
    </row>
    <row r="664" spans="1:2" ht="15" customHeight="1">
      <c r="A664" s="3"/>
      <c r="B664" s="3"/>
    </row>
    <row r="665" spans="1:2" ht="15" customHeight="1">
      <c r="A665" s="3"/>
      <c r="B665" s="3"/>
    </row>
    <row r="666" spans="1:2" ht="15" customHeight="1">
      <c r="A666" s="3"/>
      <c r="B666" s="3"/>
    </row>
    <row r="667" spans="1:2" ht="15" customHeight="1">
      <c r="A667" s="3"/>
      <c r="B667" s="3"/>
    </row>
    <row r="668" spans="1:2" ht="15" customHeight="1">
      <c r="A668" s="3"/>
      <c r="B668" s="3"/>
    </row>
    <row r="669" spans="1:2" ht="15" customHeight="1">
      <c r="A669" s="3"/>
      <c r="B669" s="3"/>
    </row>
    <row r="670" spans="1:2" ht="15" customHeight="1">
      <c r="A670" s="3"/>
      <c r="B670" s="3"/>
    </row>
    <row r="671" spans="1:2" ht="15" customHeight="1">
      <c r="A671" s="3"/>
      <c r="B671" s="3"/>
    </row>
    <row r="672" spans="1:2" ht="15" customHeight="1">
      <c r="A672" s="3"/>
      <c r="B672" s="3"/>
    </row>
    <row r="673" spans="1:2" ht="15" customHeight="1">
      <c r="A673" s="3"/>
      <c r="B673" s="3"/>
    </row>
    <row r="674" spans="1:2" ht="15" customHeight="1">
      <c r="A674" s="3"/>
      <c r="B674" s="3"/>
    </row>
    <row r="675" spans="1:2" ht="15" customHeight="1">
      <c r="A675" s="3"/>
      <c r="B675" s="3"/>
    </row>
    <row r="676" spans="1:2" ht="15" customHeight="1">
      <c r="A676" s="3"/>
      <c r="B676" s="3"/>
    </row>
    <row r="677" spans="1:2" ht="15" customHeight="1">
      <c r="A677" s="3"/>
      <c r="B677" s="3"/>
    </row>
    <row r="678" spans="1:2" ht="15" customHeight="1">
      <c r="A678" s="3"/>
      <c r="B678" s="3"/>
    </row>
    <row r="679" spans="1:2" ht="15" customHeight="1">
      <c r="A679" s="3"/>
      <c r="B679" s="3"/>
    </row>
    <row r="680" spans="1:2" ht="15" customHeight="1">
      <c r="A680" s="3"/>
      <c r="B680" s="3"/>
    </row>
    <row r="681" spans="1:2" ht="15" customHeight="1">
      <c r="A681" s="3"/>
      <c r="B681" s="3"/>
    </row>
    <row r="682" spans="1:2" ht="15" customHeight="1">
      <c r="A682" s="3"/>
      <c r="B682" s="3"/>
    </row>
    <row r="683" spans="1:2" ht="15" customHeight="1">
      <c r="A683" s="3"/>
      <c r="B683" s="3"/>
    </row>
    <row r="684" spans="1:2" ht="15" customHeight="1">
      <c r="A684" s="3"/>
      <c r="B684" s="3"/>
    </row>
    <row r="685" spans="1:2" ht="15" customHeight="1">
      <c r="A685" s="3"/>
      <c r="B685" s="3"/>
    </row>
    <row r="686" spans="1:2" ht="15" customHeight="1">
      <c r="A686" s="3"/>
      <c r="B686" s="3"/>
    </row>
    <row r="687" spans="1:2" ht="15" customHeight="1">
      <c r="A687" s="3"/>
      <c r="B687" s="3"/>
    </row>
    <row r="688" spans="1:2" ht="15" customHeight="1">
      <c r="A688" s="3"/>
      <c r="B688" s="3"/>
    </row>
    <row r="689" spans="1:2" ht="15" customHeight="1">
      <c r="A689" s="3"/>
      <c r="B689" s="3"/>
    </row>
    <row r="690" spans="1:2" ht="15" customHeight="1">
      <c r="A690" s="3"/>
      <c r="B690" s="3"/>
    </row>
    <row r="691" spans="1:2" ht="15" customHeight="1">
      <c r="A691" s="3"/>
      <c r="B691" s="3"/>
    </row>
    <row r="692" spans="1:2" ht="15" customHeight="1">
      <c r="A692" s="3"/>
      <c r="B692" s="3"/>
    </row>
    <row r="693" spans="1:2" ht="15" customHeight="1">
      <c r="A693" s="3"/>
      <c r="B693" s="3"/>
    </row>
    <row r="694" spans="1:2" ht="15" customHeight="1">
      <c r="A694" s="3"/>
      <c r="B694" s="3"/>
    </row>
    <row r="695" spans="1:2" ht="15" customHeight="1">
      <c r="A695" s="3"/>
      <c r="B695" s="3"/>
    </row>
    <row r="696" spans="1:2" ht="15" customHeight="1">
      <c r="A696" s="3"/>
      <c r="B696" s="3"/>
    </row>
    <row r="697" spans="1:2" ht="15" customHeight="1">
      <c r="A697" s="3"/>
      <c r="B697" s="3"/>
    </row>
    <row r="698" spans="1:2" ht="15" customHeight="1">
      <c r="A698" s="3"/>
      <c r="B698" s="3"/>
    </row>
    <row r="699" spans="1:2" ht="15" customHeight="1">
      <c r="A699" s="3"/>
      <c r="B699" s="3"/>
    </row>
    <row r="700" spans="1:2" ht="15" customHeight="1">
      <c r="A700" s="3"/>
      <c r="B700" s="3"/>
    </row>
    <row r="701" spans="1:2" ht="15" customHeight="1">
      <c r="A701" s="3"/>
      <c r="B701" s="3"/>
    </row>
    <row r="702" spans="1:2" ht="15" customHeight="1">
      <c r="A702" s="3"/>
      <c r="B702" s="3"/>
    </row>
    <row r="703" spans="1:2" ht="15" customHeight="1">
      <c r="A703" s="3"/>
      <c r="B703" s="3"/>
    </row>
    <row r="704" spans="1:2" ht="15" customHeight="1">
      <c r="A704" s="3"/>
      <c r="B704" s="3"/>
    </row>
    <row r="705" spans="1:2" ht="15" customHeight="1">
      <c r="A705" s="3"/>
      <c r="B705" s="3"/>
    </row>
    <row r="706" spans="1:2" ht="15" customHeight="1">
      <c r="A706" s="3"/>
      <c r="B706" s="3"/>
    </row>
    <row r="707" spans="1:2" ht="15" customHeight="1">
      <c r="A707" s="3"/>
      <c r="B707" s="3"/>
    </row>
    <row r="708" spans="1:2" ht="15" customHeight="1">
      <c r="A708" s="3"/>
      <c r="B708" s="3"/>
    </row>
    <row r="709" spans="1:2" ht="15" customHeight="1">
      <c r="A709" s="3"/>
      <c r="B709" s="3"/>
    </row>
    <row r="710" spans="1:2" ht="15" customHeight="1">
      <c r="A710" s="3"/>
      <c r="B710" s="3"/>
    </row>
    <row r="711" spans="1:2" ht="15" customHeight="1">
      <c r="A711" s="3"/>
      <c r="B711" s="3"/>
    </row>
    <row r="712" spans="1:2" ht="15" customHeight="1">
      <c r="A712" s="3"/>
      <c r="B712" s="3"/>
    </row>
    <row r="713" spans="1:2" ht="15" customHeight="1">
      <c r="A713" s="3"/>
      <c r="B713" s="3"/>
    </row>
    <row r="714" spans="1:2" ht="15" customHeight="1">
      <c r="A714" s="3"/>
      <c r="B714" s="3"/>
    </row>
    <row r="715" spans="1:2" ht="15" customHeight="1">
      <c r="A715" s="3"/>
      <c r="B715" s="3"/>
    </row>
    <row r="716" spans="1:2" ht="15" customHeight="1">
      <c r="A716" s="3"/>
      <c r="B716" s="3"/>
    </row>
    <row r="717" spans="1:2" ht="15" customHeight="1">
      <c r="A717" s="3"/>
      <c r="B717" s="3"/>
    </row>
    <row r="718" spans="1:2" ht="15" customHeight="1">
      <c r="A718" s="3"/>
      <c r="B718" s="3"/>
    </row>
    <row r="719" spans="1:2" ht="15" customHeight="1">
      <c r="A719" s="3"/>
      <c r="B719" s="3"/>
    </row>
    <row r="720" spans="1:2" ht="15" customHeight="1">
      <c r="A720" s="3"/>
      <c r="B720" s="3"/>
    </row>
    <row r="721" spans="1:2" ht="15" customHeight="1">
      <c r="A721" s="3"/>
      <c r="B721" s="3"/>
    </row>
    <row r="722" spans="1:2" ht="15" customHeight="1">
      <c r="A722" s="3"/>
      <c r="B722" s="3"/>
    </row>
    <row r="723" spans="1:2" ht="15" customHeight="1">
      <c r="A723" s="3"/>
      <c r="B723" s="3"/>
    </row>
    <row r="724" spans="1:2" ht="15" customHeight="1">
      <c r="A724" s="3"/>
      <c r="B724" s="3"/>
    </row>
    <row r="725" spans="1:2" ht="15" customHeight="1">
      <c r="A725" s="3"/>
      <c r="B725" s="3"/>
    </row>
    <row r="726" spans="1:2" ht="15" customHeight="1">
      <c r="A726" s="3"/>
      <c r="B726" s="3"/>
    </row>
    <row r="727" spans="1:2" ht="15" customHeight="1">
      <c r="A727" s="3"/>
      <c r="B727" s="3"/>
    </row>
    <row r="728" spans="1:2" ht="15" customHeight="1">
      <c r="A728" s="3"/>
      <c r="B728" s="3"/>
    </row>
    <row r="729" spans="1:2" ht="15" customHeight="1">
      <c r="A729" s="3"/>
      <c r="B729" s="3"/>
    </row>
    <row r="730" spans="1:2" ht="15" customHeight="1">
      <c r="A730" s="3"/>
      <c r="B730" s="3"/>
    </row>
    <row r="731" spans="1:2" ht="15" customHeight="1">
      <c r="A731" s="3"/>
      <c r="B731" s="3"/>
    </row>
    <row r="732" spans="1:2" ht="15" customHeight="1">
      <c r="A732" s="3"/>
      <c r="B732" s="3"/>
    </row>
    <row r="733" spans="1:2" ht="15" customHeight="1">
      <c r="A733" s="3"/>
      <c r="B733" s="3"/>
    </row>
    <row r="734" spans="1:2" ht="15" customHeight="1">
      <c r="A734" s="3"/>
      <c r="B734" s="3"/>
    </row>
    <row r="735" spans="1:2" ht="15" customHeight="1">
      <c r="A735" s="3"/>
      <c r="B735" s="3"/>
    </row>
    <row r="736" spans="1:2" ht="15" customHeight="1">
      <c r="A736" s="3"/>
      <c r="B736" s="3"/>
    </row>
    <row r="737" spans="1:2" ht="15" customHeight="1">
      <c r="A737" s="3"/>
      <c r="B737" s="3"/>
    </row>
    <row r="738" spans="1:2" ht="15" customHeight="1">
      <c r="A738" s="3"/>
      <c r="B738" s="3"/>
    </row>
    <row r="739" spans="1:2" ht="15" customHeight="1">
      <c r="A739" s="3"/>
      <c r="B739" s="3"/>
    </row>
    <row r="740" spans="1:2" ht="15" customHeight="1">
      <c r="A740" s="3"/>
      <c r="B740" s="3"/>
    </row>
    <row r="741" spans="1:2" ht="15" customHeight="1">
      <c r="A741" s="3"/>
      <c r="B741" s="3"/>
    </row>
    <row r="742" spans="1:2" ht="15" customHeight="1">
      <c r="A742" s="3"/>
      <c r="B742" s="3"/>
    </row>
    <row r="743" spans="1:2" ht="15" customHeight="1">
      <c r="A743" s="3"/>
      <c r="B743" s="3"/>
    </row>
    <row r="744" spans="1:2" ht="15" customHeight="1">
      <c r="A744" s="3"/>
      <c r="B744" s="3"/>
    </row>
    <row r="745" spans="1:2" ht="15" customHeight="1">
      <c r="A745" s="3"/>
      <c r="B745" s="3"/>
    </row>
    <row r="746" spans="1:2" ht="15" customHeight="1">
      <c r="A746" s="3"/>
      <c r="B746" s="3"/>
    </row>
    <row r="747" spans="1:2" ht="15" customHeight="1">
      <c r="A747" s="3"/>
      <c r="B747" s="3"/>
    </row>
    <row r="748" spans="1:2" ht="15" customHeight="1">
      <c r="A748" s="3"/>
      <c r="B748" s="3"/>
    </row>
    <row r="749" spans="1:2" ht="15" customHeight="1">
      <c r="A749" s="3"/>
      <c r="B749" s="3"/>
    </row>
    <row r="750" spans="1:2" ht="15" customHeight="1">
      <c r="A750" s="3"/>
      <c r="B750" s="3"/>
    </row>
    <row r="751" spans="1:2" ht="15" customHeight="1">
      <c r="A751" s="3"/>
      <c r="B751" s="3"/>
    </row>
    <row r="752" spans="1:2" ht="15" customHeight="1">
      <c r="A752" s="3"/>
      <c r="B752" s="3"/>
    </row>
    <row r="753" spans="1:2" ht="15" customHeight="1">
      <c r="A753" s="3"/>
      <c r="B753" s="3"/>
    </row>
    <row r="754" spans="1:2" ht="15" customHeight="1">
      <c r="A754" s="3"/>
      <c r="B754" s="3"/>
    </row>
    <row r="755" spans="1:2" ht="15" customHeight="1">
      <c r="A755" s="3"/>
      <c r="B755" s="3"/>
    </row>
    <row r="756" spans="1:2" ht="15" customHeight="1">
      <c r="A756" s="3"/>
      <c r="B756" s="3"/>
    </row>
    <row r="757" spans="1:2" ht="15" customHeight="1">
      <c r="A757" s="3"/>
      <c r="B757" s="3"/>
    </row>
    <row r="758" spans="1:2" ht="15" customHeight="1">
      <c r="A758" s="3"/>
      <c r="B758" s="3"/>
    </row>
    <row r="759" spans="1:2" ht="15" customHeight="1">
      <c r="A759" s="3"/>
      <c r="B759" s="3"/>
    </row>
    <row r="760" spans="1:2" ht="15" customHeight="1">
      <c r="A760" s="3"/>
      <c r="B760" s="3"/>
    </row>
    <row r="761" spans="1:2" ht="15" customHeight="1">
      <c r="A761" s="3"/>
      <c r="B761" s="3"/>
    </row>
    <row r="762" spans="1:2" ht="15" customHeight="1">
      <c r="A762" s="3"/>
      <c r="B762" s="3"/>
    </row>
    <row r="763" spans="1:2" ht="15" customHeight="1">
      <c r="A763" s="3"/>
      <c r="B763" s="3"/>
    </row>
    <row r="764" spans="1:2" ht="15" customHeight="1">
      <c r="A764" s="3"/>
      <c r="B764" s="3"/>
    </row>
    <row r="765" spans="1:2" ht="15" customHeight="1">
      <c r="A765" s="3"/>
      <c r="B765" s="3"/>
    </row>
    <row r="766" spans="1:2" ht="15" customHeight="1">
      <c r="A766" s="3"/>
      <c r="B766" s="3"/>
    </row>
    <row r="767" spans="1:2" ht="15" customHeight="1">
      <c r="A767" s="3"/>
      <c r="B767" s="3"/>
    </row>
    <row r="768" spans="1:2" ht="15" customHeight="1">
      <c r="A768" s="3"/>
      <c r="B768" s="3"/>
    </row>
    <row r="769" spans="1:2" ht="15" customHeight="1">
      <c r="A769" s="3"/>
      <c r="B769" s="3"/>
    </row>
    <row r="770" spans="1:2" ht="15" customHeight="1">
      <c r="A770" s="3"/>
      <c r="B770" s="3"/>
    </row>
    <row r="771" spans="1:2" ht="15" customHeight="1">
      <c r="A771" s="3"/>
      <c r="B771" s="3"/>
    </row>
    <row r="772" spans="1:2" ht="15" customHeight="1">
      <c r="A772" s="3"/>
      <c r="B772" s="3"/>
    </row>
    <row r="773" spans="1:2" ht="15" customHeight="1">
      <c r="A773" s="3"/>
      <c r="B773" s="3"/>
    </row>
    <row r="774" spans="1:2" ht="15" customHeight="1">
      <c r="A774" s="3"/>
      <c r="B774" s="3"/>
    </row>
    <row r="775" spans="1:2" ht="15" customHeight="1">
      <c r="A775" s="3"/>
      <c r="B775" s="3"/>
    </row>
    <row r="776" spans="1:2" ht="15" customHeight="1">
      <c r="A776" s="3"/>
      <c r="B776" s="3"/>
    </row>
    <row r="777" spans="1:2" ht="15" customHeight="1">
      <c r="A777" s="3"/>
      <c r="B777" s="3"/>
    </row>
    <row r="778" spans="1:2" ht="15" customHeight="1">
      <c r="A778" s="3"/>
      <c r="B778" s="3"/>
    </row>
    <row r="779" spans="1:2" ht="15" customHeight="1">
      <c r="A779" s="3"/>
      <c r="B779" s="3"/>
    </row>
    <row r="780" spans="1:2" ht="15" customHeight="1">
      <c r="A780" s="3"/>
      <c r="B780" s="3"/>
    </row>
    <row r="781" spans="1:2" ht="15" customHeight="1">
      <c r="A781" s="3"/>
      <c r="B781" s="3"/>
    </row>
    <row r="782" spans="1:2" ht="15" customHeight="1">
      <c r="A782" s="3"/>
      <c r="B782" s="3"/>
    </row>
    <row r="783" spans="1:2" ht="15" customHeight="1">
      <c r="A783" s="3"/>
      <c r="B783" s="3"/>
    </row>
    <row r="784" spans="1:2" ht="15" customHeight="1">
      <c r="A784" s="3"/>
      <c r="B784" s="3"/>
    </row>
    <row r="785" spans="1:2" ht="15" customHeight="1">
      <c r="A785" s="3"/>
      <c r="B785" s="3"/>
    </row>
    <row r="786" spans="1:2" ht="15" customHeight="1">
      <c r="A786" s="3"/>
      <c r="B786" s="3"/>
    </row>
    <row r="787" spans="1:2" ht="15" customHeight="1">
      <c r="A787" s="3"/>
      <c r="B787" s="3"/>
    </row>
    <row r="788" spans="1:2" ht="15" customHeight="1">
      <c r="A788" s="3"/>
      <c r="B788" s="3"/>
    </row>
    <row r="789" spans="1:2" ht="15" customHeight="1">
      <c r="A789" s="3"/>
      <c r="B789" s="3"/>
    </row>
    <row r="790" spans="1:2" ht="15" customHeight="1">
      <c r="A790" s="3"/>
      <c r="B790" s="3"/>
    </row>
    <row r="791" spans="1:2" ht="15" customHeight="1">
      <c r="A791" s="3"/>
      <c r="B791" s="3"/>
    </row>
    <row r="792" spans="1:2" ht="15" customHeight="1">
      <c r="A792" s="3"/>
      <c r="B792" s="3"/>
    </row>
    <row r="793" spans="1:2" ht="15" customHeight="1">
      <c r="A793" s="3"/>
      <c r="B793" s="3"/>
    </row>
    <row r="794" spans="1:2" ht="15" customHeight="1">
      <c r="A794" s="3"/>
      <c r="B794" s="3"/>
    </row>
    <row r="795" spans="1:2" ht="15" customHeight="1">
      <c r="A795" s="3"/>
      <c r="B795" s="3"/>
    </row>
    <row r="796" spans="1:2" ht="15" customHeight="1">
      <c r="A796" s="3"/>
      <c r="B796" s="3"/>
    </row>
    <row r="797" spans="1:2" ht="15" customHeight="1">
      <c r="A797" s="3"/>
      <c r="B797" s="3"/>
    </row>
    <row r="798" spans="1:2" ht="15" customHeight="1">
      <c r="A798" s="3"/>
      <c r="B798" s="3"/>
    </row>
    <row r="799" spans="1:2" ht="15" customHeight="1">
      <c r="A799" s="3"/>
      <c r="B799" s="3"/>
    </row>
    <row r="800" spans="1:2" ht="15" customHeight="1">
      <c r="A800" s="3"/>
      <c r="B800" s="3"/>
    </row>
    <row r="801" spans="1:2" ht="15" customHeight="1">
      <c r="A801" s="3"/>
      <c r="B801" s="3"/>
    </row>
    <row r="802" spans="1:2" ht="15" customHeight="1">
      <c r="A802" s="3"/>
      <c r="B802" s="3"/>
    </row>
    <row r="803" spans="1:2" ht="15" customHeight="1">
      <c r="A803" s="3"/>
      <c r="B803" s="3"/>
    </row>
    <row r="804" spans="1:2" ht="15" customHeight="1">
      <c r="A804" s="3"/>
      <c r="B804" s="3"/>
    </row>
    <row r="805" spans="1:2" ht="15" customHeight="1">
      <c r="A805" s="3"/>
      <c r="B805" s="3"/>
    </row>
    <row r="806" spans="1:2" ht="15" customHeight="1">
      <c r="A806" s="3"/>
      <c r="B806" s="3"/>
    </row>
    <row r="807" spans="1:2" ht="15" customHeight="1">
      <c r="A807" s="3"/>
      <c r="B807" s="3"/>
    </row>
    <row r="808" spans="1:2" ht="15" customHeight="1">
      <c r="A808" s="3"/>
      <c r="B808" s="3"/>
    </row>
    <row r="809" spans="1:2" ht="15" customHeight="1">
      <c r="A809" s="3"/>
      <c r="B809" s="3"/>
    </row>
    <row r="810" spans="1:2" ht="15" customHeight="1">
      <c r="A810" s="3"/>
      <c r="B810" s="3"/>
    </row>
    <row r="811" spans="1:2" ht="15" customHeight="1">
      <c r="A811" s="3"/>
      <c r="B811" s="3"/>
    </row>
    <row r="812" spans="1:2" ht="15" customHeight="1">
      <c r="A812" s="3"/>
      <c r="B812" s="3"/>
    </row>
    <row r="813" spans="1:2" ht="15" customHeight="1">
      <c r="A813" s="3"/>
      <c r="B813" s="3"/>
    </row>
    <row r="814" spans="1:2" ht="15" customHeight="1">
      <c r="A814" s="3"/>
      <c r="B814" s="3"/>
    </row>
    <row r="815" spans="1:2" ht="15" customHeight="1">
      <c r="A815" s="3"/>
      <c r="B815" s="3"/>
    </row>
    <row r="816" spans="1:2" ht="15" customHeight="1">
      <c r="A816" s="3"/>
      <c r="B816" s="3"/>
    </row>
    <row r="817" spans="1:2" ht="15" customHeight="1">
      <c r="A817" s="3"/>
      <c r="B817" s="3"/>
    </row>
    <row r="818" spans="1:2" ht="15" customHeight="1">
      <c r="A818" s="3"/>
      <c r="B818" s="3"/>
    </row>
    <row r="819" spans="1:2" ht="15" customHeight="1">
      <c r="A819" s="3"/>
      <c r="B819" s="3"/>
    </row>
    <row r="820" spans="1:2" ht="15" customHeight="1">
      <c r="A820" s="3"/>
      <c r="B820" s="3"/>
    </row>
    <row r="821" spans="1:2" ht="15" customHeight="1">
      <c r="A821" s="3"/>
      <c r="B821" s="3"/>
    </row>
    <row r="822" spans="1:2" ht="15" customHeight="1">
      <c r="A822" s="3"/>
      <c r="B822" s="3"/>
    </row>
    <row r="823" spans="1:2" ht="15" customHeight="1">
      <c r="A823" s="3"/>
      <c r="B823" s="3"/>
    </row>
    <row r="824" spans="1:2" ht="15" customHeight="1">
      <c r="A824" s="3"/>
      <c r="B824" s="3"/>
    </row>
    <row r="825" spans="1:2" ht="15" customHeight="1">
      <c r="A825" s="3"/>
      <c r="B825" s="3"/>
    </row>
    <row r="826" spans="1:2" ht="15" customHeight="1">
      <c r="A826" s="3"/>
      <c r="B826" s="3"/>
    </row>
    <row r="827" spans="1:2" ht="15" customHeight="1">
      <c r="A827" s="3"/>
      <c r="B827" s="3"/>
    </row>
    <row r="828" spans="1:2" ht="15" customHeight="1">
      <c r="A828" s="3"/>
      <c r="B828" s="3"/>
    </row>
    <row r="829" spans="1:2" ht="15" customHeight="1">
      <c r="A829" s="3"/>
      <c r="B829" s="3"/>
    </row>
    <row r="830" spans="1:2" ht="15" customHeight="1">
      <c r="A830" s="3"/>
      <c r="B830" s="3"/>
    </row>
    <row r="831" spans="1:2" ht="15" customHeight="1">
      <c r="A831" s="3"/>
      <c r="B831" s="3"/>
    </row>
    <row r="832" spans="1:2" ht="15" customHeight="1">
      <c r="A832" s="3"/>
      <c r="B832" s="3"/>
    </row>
    <row r="833" spans="1:2" ht="15" customHeight="1">
      <c r="A833" s="3"/>
      <c r="B833" s="3"/>
    </row>
    <row r="834" spans="1:2" ht="15" customHeight="1">
      <c r="A834" s="3"/>
      <c r="B834" s="3"/>
    </row>
    <row r="835" spans="1:2" ht="15" customHeight="1">
      <c r="A835" s="3"/>
      <c r="B835" s="3"/>
    </row>
    <row r="836" spans="1:2" ht="15" customHeight="1">
      <c r="A836" s="3"/>
      <c r="B836" s="3"/>
    </row>
    <row r="837" spans="1:2" ht="15" customHeight="1">
      <c r="A837" s="3"/>
      <c r="B837" s="3"/>
    </row>
    <row r="838" spans="1:2" ht="15" customHeight="1">
      <c r="A838" s="3"/>
      <c r="B838" s="3"/>
    </row>
    <row r="839" spans="1:2" ht="15" customHeight="1">
      <c r="A839" s="3"/>
      <c r="B839" s="3"/>
    </row>
    <row r="840" spans="1:2" ht="15" customHeight="1">
      <c r="A840" s="3"/>
      <c r="B840" s="3"/>
    </row>
    <row r="841" spans="1:2" ht="15" customHeight="1">
      <c r="A841" s="3"/>
      <c r="B841" s="3"/>
    </row>
    <row r="842" spans="1:2" ht="15" customHeight="1">
      <c r="A842" s="3"/>
      <c r="B842" s="3"/>
    </row>
    <row r="843" spans="1:2" ht="15" customHeight="1">
      <c r="A843" s="3"/>
      <c r="B843" s="3"/>
    </row>
    <row r="844" spans="1:2" ht="15" customHeight="1">
      <c r="A844" s="3"/>
      <c r="B844" s="3"/>
    </row>
    <row r="845" spans="1:2" ht="15" customHeight="1">
      <c r="A845" s="3"/>
      <c r="B845" s="3"/>
    </row>
    <row r="846" spans="1:2" ht="15" customHeight="1">
      <c r="A846" s="3"/>
      <c r="B846" s="3"/>
    </row>
    <row r="847" spans="1:2" ht="15" customHeight="1">
      <c r="A847" s="3"/>
      <c r="B847" s="3"/>
    </row>
    <row r="848" spans="1:2" ht="15" customHeight="1">
      <c r="A848" s="3"/>
      <c r="B848" s="3"/>
    </row>
    <row r="849" spans="1:2" ht="15" customHeight="1">
      <c r="A849" s="3"/>
      <c r="B849" s="3"/>
    </row>
    <row r="850" spans="1:2" ht="15" customHeight="1">
      <c r="A850" s="3"/>
      <c r="B850" s="3"/>
    </row>
    <row r="851" spans="1:2" ht="15" customHeight="1">
      <c r="A851" s="3"/>
      <c r="B851" s="3"/>
    </row>
    <row r="852" spans="1:2" ht="15" customHeight="1">
      <c r="A852" s="3"/>
      <c r="B852" s="3"/>
    </row>
    <row r="853" spans="1:2" ht="15" customHeight="1">
      <c r="A853" s="3"/>
      <c r="B853" s="3"/>
    </row>
    <row r="854" spans="1:2" ht="15" customHeight="1">
      <c r="A854" s="3"/>
      <c r="B854" s="3"/>
    </row>
    <row r="855" spans="1:2" ht="15" customHeight="1">
      <c r="A855" s="3"/>
      <c r="B855" s="3"/>
    </row>
    <row r="856" spans="1:2" ht="15" customHeight="1">
      <c r="A856" s="3"/>
      <c r="B856" s="3"/>
    </row>
    <row r="857" spans="1:2" ht="15" customHeight="1">
      <c r="A857" s="3"/>
      <c r="B857" s="3"/>
    </row>
    <row r="858" spans="1:2" ht="15" customHeight="1">
      <c r="A858" s="3"/>
      <c r="B858" s="3"/>
    </row>
    <row r="859" spans="1:2" ht="15" customHeight="1">
      <c r="A859" s="3"/>
      <c r="B859" s="3"/>
    </row>
    <row r="860" spans="1:2" ht="15" customHeight="1">
      <c r="A860" s="3"/>
      <c r="B860" s="3"/>
    </row>
    <row r="861" spans="1:2" ht="15" customHeight="1">
      <c r="A861" s="3"/>
      <c r="B861" s="3"/>
    </row>
    <row r="862" spans="1:2" ht="15" customHeight="1">
      <c r="A862" s="3"/>
      <c r="B862" s="3"/>
    </row>
    <row r="863" spans="1:2" ht="15" customHeight="1">
      <c r="A863" s="3"/>
      <c r="B863" s="3"/>
    </row>
    <row r="864" spans="1:2" ht="15" customHeight="1">
      <c r="A864" s="3"/>
      <c r="B864" s="3"/>
    </row>
    <row r="865" spans="1:2" ht="15" customHeight="1">
      <c r="A865" s="3"/>
      <c r="B865" s="3"/>
    </row>
    <row r="866" spans="1:2" ht="15" customHeight="1">
      <c r="A866" s="3"/>
      <c r="B866" s="3"/>
    </row>
    <row r="867" spans="1:2" ht="15" customHeight="1">
      <c r="A867" s="3"/>
      <c r="B867" s="3"/>
    </row>
    <row r="868" spans="1:2" ht="15" customHeight="1">
      <c r="A868" s="3"/>
      <c r="B868" s="3"/>
    </row>
    <row r="869" spans="1:2" ht="15" customHeight="1">
      <c r="A869" s="3"/>
      <c r="B869" s="3"/>
    </row>
    <row r="870" spans="1:2" ht="15" customHeight="1">
      <c r="A870" s="3"/>
      <c r="B870" s="3"/>
    </row>
    <row r="871" spans="1:2" ht="15" customHeight="1">
      <c r="A871" s="3"/>
      <c r="B871" s="3"/>
    </row>
    <row r="872" spans="1:2" ht="15" customHeight="1">
      <c r="A872" s="3"/>
      <c r="B872" s="3"/>
    </row>
    <row r="873" spans="1:2" ht="15" customHeight="1">
      <c r="A873" s="3"/>
      <c r="B873" s="3"/>
    </row>
    <row r="874" spans="1:2" ht="15" customHeight="1">
      <c r="A874" s="3"/>
      <c r="B874" s="3"/>
    </row>
    <row r="875" spans="1:2" ht="15" customHeight="1">
      <c r="A875" s="3"/>
      <c r="B875" s="3"/>
    </row>
    <row r="876" spans="1:2" ht="15" customHeight="1">
      <c r="A876" s="3"/>
      <c r="B876" s="3"/>
    </row>
    <row r="877" spans="1:2" ht="15" customHeight="1">
      <c r="A877" s="3"/>
      <c r="B877" s="3"/>
    </row>
    <row r="878" spans="1:2" ht="15" customHeight="1">
      <c r="A878" s="3"/>
      <c r="B878" s="3"/>
    </row>
    <row r="879" spans="1:2" ht="15" customHeight="1">
      <c r="A879" s="3"/>
      <c r="B879" s="3"/>
    </row>
    <row r="880" spans="1:2" ht="15" customHeight="1">
      <c r="A880" s="3"/>
      <c r="B880" s="3"/>
    </row>
    <row r="881" spans="1:2" ht="15" customHeight="1">
      <c r="A881" s="3"/>
      <c r="B881" s="3"/>
    </row>
    <row r="882" spans="1:2" ht="15" customHeight="1">
      <c r="A882" s="3"/>
      <c r="B882" s="3"/>
    </row>
    <row r="883" spans="1:2" ht="15" customHeight="1">
      <c r="A883" s="3"/>
      <c r="B883" s="3"/>
    </row>
    <row r="884" spans="1:2" ht="15" customHeight="1">
      <c r="A884" s="3"/>
      <c r="B884" s="3"/>
    </row>
    <row r="885" spans="1:2" ht="15" customHeight="1">
      <c r="A885" s="3"/>
      <c r="B885" s="3"/>
    </row>
    <row r="886" spans="1:2" ht="15" customHeight="1">
      <c r="A886" s="3"/>
      <c r="B886" s="3"/>
    </row>
    <row r="887" spans="1:2" ht="15" customHeight="1">
      <c r="A887" s="3"/>
      <c r="B887" s="3"/>
    </row>
    <row r="888" spans="1:2" ht="15" customHeight="1">
      <c r="A888" s="3"/>
      <c r="B888" s="3"/>
    </row>
    <row r="889" spans="1:2" ht="15" customHeight="1">
      <c r="A889" s="3"/>
      <c r="B889" s="3"/>
    </row>
    <row r="890" spans="1:2" ht="15" customHeight="1">
      <c r="A890" s="3"/>
      <c r="B890" s="3"/>
    </row>
    <row r="891" spans="1:2" ht="15" customHeight="1">
      <c r="A891" s="3"/>
      <c r="B891" s="3"/>
    </row>
    <row r="892" spans="1:2" ht="15" customHeight="1">
      <c r="A892" s="3"/>
      <c r="B892" s="3"/>
    </row>
    <row r="893" spans="1:2" ht="15" customHeight="1">
      <c r="A893" s="3"/>
      <c r="B893" s="3"/>
    </row>
    <row r="894" spans="1:2" ht="15" customHeight="1">
      <c r="A894" s="3"/>
      <c r="B894" s="3"/>
    </row>
    <row r="895" spans="1:2" ht="15" customHeight="1">
      <c r="A895" s="3"/>
      <c r="B895" s="3"/>
    </row>
    <row r="896" spans="1:2" ht="15" customHeight="1">
      <c r="A896" s="3"/>
      <c r="B896" s="3"/>
    </row>
    <row r="897" spans="1:2" ht="15" customHeight="1">
      <c r="A897" s="3"/>
      <c r="B897" s="3"/>
    </row>
    <row r="898" spans="1:2" ht="15" customHeight="1">
      <c r="A898" s="3"/>
      <c r="B898" s="3"/>
    </row>
    <row r="899" spans="1:2" ht="15" customHeight="1">
      <c r="A899" s="3"/>
      <c r="B899" s="3"/>
    </row>
    <row r="900" spans="1:2" ht="15" customHeight="1">
      <c r="A900" s="3"/>
      <c r="B900" s="3"/>
    </row>
    <row r="901" spans="1:2" ht="15" customHeight="1">
      <c r="A901" s="3"/>
      <c r="B901" s="3"/>
    </row>
    <row r="902" spans="1:2" ht="15" customHeight="1">
      <c r="A902" s="3"/>
      <c r="B902" s="3"/>
    </row>
    <row r="903" spans="1:2" ht="15" customHeight="1">
      <c r="A903" s="3"/>
      <c r="B903" s="3"/>
    </row>
    <row r="904" spans="1:2" ht="15" customHeight="1">
      <c r="A904" s="3"/>
      <c r="B904" s="3"/>
    </row>
    <row r="905" spans="1:2" ht="15" customHeight="1">
      <c r="A905" s="3"/>
      <c r="B905" s="3"/>
    </row>
    <row r="906" spans="1:2" ht="15" customHeight="1">
      <c r="A906" s="3"/>
      <c r="B906" s="3"/>
    </row>
    <row r="907" spans="1:2" ht="15" customHeight="1">
      <c r="A907" s="3"/>
      <c r="B907" s="3"/>
    </row>
    <row r="908" spans="1:2" ht="15" customHeight="1">
      <c r="A908" s="3"/>
      <c r="B908" s="3"/>
    </row>
    <row r="909" spans="1:2" ht="15" customHeight="1">
      <c r="A909" s="3"/>
      <c r="B909" s="3"/>
    </row>
    <row r="910" spans="1:2" ht="15" customHeight="1">
      <c r="A910" s="3"/>
      <c r="B910" s="3"/>
    </row>
    <row r="911" spans="1:2" ht="15" customHeight="1">
      <c r="A911" s="3"/>
      <c r="B911" s="3"/>
    </row>
    <row r="912" spans="1:2" ht="15" customHeight="1">
      <c r="A912" s="3"/>
      <c r="B912" s="3"/>
    </row>
    <row r="913" spans="1:2" ht="15" customHeight="1">
      <c r="A913" s="3"/>
      <c r="B913" s="3"/>
    </row>
    <row r="914" spans="1:2" ht="15" customHeight="1">
      <c r="A914" s="3"/>
      <c r="B914" s="3"/>
    </row>
    <row r="915" spans="1:2" ht="15" customHeight="1">
      <c r="A915" s="3"/>
      <c r="B915" s="3"/>
    </row>
    <row r="916" spans="1:2" ht="15" customHeight="1">
      <c r="A916" s="3"/>
      <c r="B916" s="3"/>
    </row>
    <row r="917" spans="1:2" ht="15" customHeight="1">
      <c r="A917" s="3"/>
      <c r="B917" s="3"/>
    </row>
    <row r="918" spans="1:2" ht="15" customHeight="1">
      <c r="A918" s="3"/>
      <c r="B918" s="3"/>
    </row>
    <row r="919" spans="1:2" ht="15" customHeight="1">
      <c r="A919" s="3"/>
      <c r="B919" s="3"/>
    </row>
    <row r="920" spans="1:2" ht="15" customHeight="1">
      <c r="A920" s="3"/>
      <c r="B920" s="3"/>
    </row>
    <row r="921" spans="1:2" ht="15" customHeight="1">
      <c r="A921" s="3"/>
      <c r="B921" s="3"/>
    </row>
    <row r="922" spans="1:2" ht="15" customHeight="1">
      <c r="A922" s="3"/>
      <c r="B922" s="3"/>
    </row>
    <row r="923" spans="1:2" ht="15" customHeight="1">
      <c r="A923" s="3"/>
      <c r="B923" s="3"/>
    </row>
    <row r="924" spans="1:2" ht="15" customHeight="1">
      <c r="A924" s="3"/>
      <c r="B924" s="3"/>
    </row>
    <row r="925" spans="1:2" ht="15" customHeight="1">
      <c r="A925" s="3"/>
      <c r="B925" s="3"/>
    </row>
    <row r="926" spans="1:2" ht="15" customHeight="1">
      <c r="A926" s="3"/>
      <c r="B926" s="3"/>
    </row>
    <row r="927" spans="1:2" ht="15" customHeight="1">
      <c r="A927" s="3"/>
      <c r="B927" s="3"/>
    </row>
    <row r="928" spans="1:2" ht="15" customHeight="1">
      <c r="A928" s="3"/>
      <c r="B928" s="3"/>
    </row>
    <row r="929" spans="1:2" ht="15" customHeight="1">
      <c r="A929" s="3"/>
      <c r="B929" s="3"/>
    </row>
    <row r="930" spans="1:2" ht="15" customHeight="1">
      <c r="A930" s="3"/>
      <c r="B930" s="3"/>
    </row>
    <row r="931" spans="1:2" ht="15" customHeight="1">
      <c r="A931" s="3"/>
      <c r="B931" s="3"/>
    </row>
    <row r="932" spans="1:2" ht="15" customHeight="1">
      <c r="A932" s="3"/>
      <c r="B932" s="3"/>
    </row>
    <row r="933" spans="1:2" ht="15" customHeight="1">
      <c r="A933" s="3"/>
      <c r="B933" s="3"/>
    </row>
    <row r="934" spans="1:2" ht="15" customHeight="1">
      <c r="A934" s="3"/>
      <c r="B934" s="3"/>
    </row>
    <row r="935" spans="1:2" ht="15" customHeight="1">
      <c r="A935" s="3"/>
      <c r="B935" s="3"/>
    </row>
    <row r="936" spans="1:2" ht="15" customHeight="1">
      <c r="A936" s="3"/>
      <c r="B936" s="3"/>
    </row>
    <row r="937" spans="1:2" ht="15" customHeight="1">
      <c r="A937" s="3"/>
      <c r="B937" s="3"/>
    </row>
    <row r="938" spans="1:2" ht="15" customHeight="1">
      <c r="A938" s="3"/>
      <c r="B938" s="3"/>
    </row>
    <row r="939" spans="1:2" ht="15" customHeight="1">
      <c r="A939" s="3"/>
      <c r="B939" s="3"/>
    </row>
    <row r="940" spans="1:2" ht="15" customHeight="1">
      <c r="A940" s="3"/>
      <c r="B940" s="3"/>
    </row>
    <row r="941" spans="1:2" ht="15" customHeight="1">
      <c r="A941" s="3"/>
      <c r="B941" s="3"/>
    </row>
    <row r="942" spans="1:2" ht="15" customHeight="1">
      <c r="A942" s="3"/>
      <c r="B942" s="3"/>
    </row>
    <row r="943" spans="1:2" ht="15" customHeight="1">
      <c r="A943" s="3"/>
      <c r="B943" s="3"/>
    </row>
    <row r="944" spans="1:2" ht="15" customHeight="1">
      <c r="A944" s="3"/>
      <c r="B944" s="3"/>
    </row>
    <row r="945" spans="1:2" ht="15" customHeight="1">
      <c r="A945" s="3"/>
      <c r="B945" s="3"/>
    </row>
    <row r="946" spans="1:2" ht="15" customHeight="1">
      <c r="A946" s="3"/>
      <c r="B946" s="3"/>
    </row>
    <row r="947" spans="1:2" ht="15" customHeight="1">
      <c r="A947" s="3"/>
      <c r="B947" s="3"/>
    </row>
    <row r="948" spans="1:2" ht="15" customHeight="1">
      <c r="A948" s="3"/>
      <c r="B948" s="3"/>
    </row>
    <row r="949" spans="1:2" ht="15" customHeight="1">
      <c r="A949" s="3"/>
      <c r="B949" s="3"/>
    </row>
    <row r="950" spans="1:2" ht="15" customHeight="1">
      <c r="A950" s="3"/>
      <c r="B950" s="3"/>
    </row>
    <row r="951" spans="1:2" ht="15" customHeight="1">
      <c r="A951" s="3"/>
      <c r="B951" s="3"/>
    </row>
    <row r="952" spans="1:2" ht="15" customHeight="1">
      <c r="A952" s="3"/>
      <c r="B952" s="3"/>
    </row>
    <row r="953" spans="1:2" ht="15" customHeight="1">
      <c r="A953" s="3"/>
      <c r="B953" s="3"/>
    </row>
    <row r="954" spans="1:2" ht="15" customHeight="1">
      <c r="A954" s="3"/>
      <c r="B954" s="3"/>
    </row>
    <row r="955" spans="1:2" ht="15" customHeight="1">
      <c r="A955" s="3"/>
      <c r="B955" s="3"/>
    </row>
    <row r="956" spans="1:2" ht="15" customHeight="1">
      <c r="A956" s="3"/>
      <c r="B956" s="3"/>
    </row>
    <row r="957" spans="1:2" ht="15" customHeight="1">
      <c r="A957" s="3"/>
      <c r="B957" s="3"/>
    </row>
    <row r="958" spans="1:2" ht="15" customHeight="1">
      <c r="A958" s="3"/>
      <c r="B958" s="3"/>
    </row>
    <row r="959" spans="1:2" ht="15" customHeight="1">
      <c r="A959" s="3"/>
      <c r="B959" s="3"/>
    </row>
    <row r="960" spans="1:2" ht="15" customHeight="1">
      <c r="A960" s="3"/>
      <c r="B960" s="3"/>
    </row>
    <row r="961" spans="1:2" ht="15" customHeight="1">
      <c r="A961" s="3"/>
      <c r="B961" s="3"/>
    </row>
    <row r="962" spans="1:2" ht="15" customHeight="1">
      <c r="A962" s="3"/>
      <c r="B962" s="3"/>
    </row>
    <row r="963" spans="1:2" ht="15" customHeight="1">
      <c r="A963" s="3"/>
      <c r="B963" s="3"/>
    </row>
    <row r="964" spans="1:2" ht="15" customHeight="1">
      <c r="A964" s="3"/>
      <c r="B964" s="3"/>
    </row>
    <row r="965" spans="1:2" ht="15" customHeight="1">
      <c r="A965" s="3"/>
      <c r="B965" s="3"/>
    </row>
    <row r="966" spans="1:2" ht="15" customHeight="1">
      <c r="A966" s="3"/>
      <c r="B966" s="3"/>
    </row>
    <row r="967" spans="1:2" ht="15" customHeight="1">
      <c r="A967" s="3"/>
      <c r="B967" s="3"/>
    </row>
    <row r="968" spans="1:2" ht="15" customHeight="1">
      <c r="A968" s="3"/>
      <c r="B968" s="3"/>
    </row>
    <row r="969" spans="1:2" ht="15" customHeight="1">
      <c r="A969" s="3"/>
      <c r="B969" s="3"/>
    </row>
    <row r="970" spans="1:2" ht="15" customHeight="1">
      <c r="A970" s="3"/>
      <c r="B970" s="3"/>
    </row>
    <row r="971" spans="1:2" ht="15" customHeight="1">
      <c r="A971" s="3"/>
      <c r="B971" s="3"/>
    </row>
    <row r="972" spans="1:2" ht="15" customHeight="1">
      <c r="A972" s="3"/>
      <c r="B972" s="3"/>
    </row>
    <row r="973" spans="1:2" ht="15" customHeight="1">
      <c r="A973" s="3"/>
      <c r="B973" s="3"/>
    </row>
    <row r="974" spans="1:2" ht="15" customHeight="1">
      <c r="A974" s="3"/>
      <c r="B974" s="3"/>
    </row>
    <row r="975" spans="1:2" ht="15" customHeight="1">
      <c r="A975" s="3"/>
      <c r="B975" s="3"/>
    </row>
    <row r="976" spans="1:2" ht="15" customHeight="1">
      <c r="A976" s="3"/>
      <c r="B976" s="3"/>
    </row>
    <row r="977" spans="1:2" ht="15" customHeight="1">
      <c r="A977" s="3"/>
      <c r="B977" s="3"/>
    </row>
    <row r="978" spans="1:2" ht="15" customHeight="1">
      <c r="A978" s="3"/>
      <c r="B978" s="3"/>
    </row>
    <row r="979" spans="1:2" ht="15" customHeight="1">
      <c r="A979" s="3"/>
      <c r="B979" s="3"/>
    </row>
    <row r="980" spans="1:2" ht="15" customHeight="1">
      <c r="A980" s="3"/>
      <c r="B980" s="3"/>
    </row>
    <row r="981" spans="1:2" ht="15" customHeight="1">
      <c r="A981" s="3"/>
      <c r="B981" s="3"/>
    </row>
    <row r="982" spans="1:2" ht="15" customHeight="1">
      <c r="A982" s="3"/>
      <c r="B982" s="3"/>
    </row>
    <row r="983" spans="1:2" ht="15" customHeight="1">
      <c r="A983" s="3"/>
      <c r="B983" s="3"/>
    </row>
    <row r="984" spans="1:2" ht="15" customHeight="1">
      <c r="A984" s="3"/>
      <c r="B984" s="3"/>
    </row>
    <row r="985" spans="1:2" ht="15" customHeight="1">
      <c r="A985" s="3"/>
      <c r="B985" s="3"/>
    </row>
    <row r="986" spans="1:2" ht="15" customHeight="1">
      <c r="A986" s="3"/>
      <c r="B986" s="3"/>
    </row>
    <row r="987" spans="1:2" ht="15" customHeight="1">
      <c r="A987" s="3"/>
      <c r="B987" s="3"/>
    </row>
    <row r="988" spans="1:2" ht="15" customHeight="1">
      <c r="A988" s="3"/>
      <c r="B988" s="3"/>
    </row>
    <row r="989" spans="1:2" ht="15" customHeight="1">
      <c r="A989" s="3"/>
      <c r="B989" s="3"/>
    </row>
    <row r="990" spans="1:2" ht="15" customHeight="1">
      <c r="A990" s="3"/>
      <c r="B990" s="3"/>
    </row>
    <row r="991" spans="1:2" ht="15" customHeight="1">
      <c r="A991" s="3"/>
      <c r="B991" s="3"/>
    </row>
    <row r="992" spans="1:2" ht="15" customHeight="1">
      <c r="A992" s="3"/>
      <c r="B992" s="3"/>
    </row>
    <row r="993" spans="1:2" ht="15" customHeight="1">
      <c r="A993" s="3"/>
      <c r="B993" s="3"/>
    </row>
    <row r="994" spans="1:2" ht="15" customHeight="1">
      <c r="A994" s="3"/>
      <c r="B994" s="3"/>
    </row>
    <row r="995" spans="1:2" ht="15" customHeight="1">
      <c r="A995" s="3"/>
      <c r="B995" s="3"/>
    </row>
    <row r="996" spans="1:2" ht="15" customHeight="1">
      <c r="A996" s="3"/>
      <c r="B996" s="3"/>
    </row>
    <row r="997" spans="1:2" ht="15" customHeight="1">
      <c r="A997" s="3"/>
      <c r="B997" s="3"/>
    </row>
    <row r="998" spans="1:2" ht="15" customHeight="1">
      <c r="A998" s="3"/>
      <c r="B998" s="3"/>
    </row>
    <row r="999" spans="1:2" ht="15" customHeight="1">
      <c r="A999" s="3"/>
      <c r="B999" s="3"/>
    </row>
    <row r="1000" spans="1:2" ht="15" customHeight="1">
      <c r="A1000" s="3"/>
      <c r="B1000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B11" sqref="B11"/>
    </sheetView>
  </sheetViews>
  <sheetFormatPr defaultColWidth="12.42578125" defaultRowHeight="15" customHeight="1"/>
  <cols>
    <col min="1" max="1" width="25.42578125" customWidth="1"/>
    <col min="2" max="2" width="10.28515625" customWidth="1"/>
    <col min="3" max="9" width="7.42578125" customWidth="1"/>
  </cols>
  <sheetData>
    <row r="1" spans="1:9">
      <c r="A1" s="38" t="s">
        <v>4</v>
      </c>
      <c r="B1" s="44" t="s">
        <v>1</v>
      </c>
      <c r="C1" s="1"/>
      <c r="D1" s="1"/>
      <c r="E1" s="1"/>
      <c r="F1" s="1"/>
      <c r="G1" s="1"/>
      <c r="H1" s="1"/>
      <c r="I1" s="1"/>
    </row>
    <row r="2" spans="1:9">
      <c r="A2" s="35" t="s">
        <v>3</v>
      </c>
      <c r="B2" s="41">
        <v>59</v>
      </c>
      <c r="C2" s="1"/>
      <c r="D2" s="1"/>
      <c r="E2" s="1"/>
      <c r="F2" s="1"/>
      <c r="G2" s="1"/>
      <c r="H2" s="1"/>
      <c r="I2" s="1"/>
    </row>
    <row r="3" spans="1:9">
      <c r="A3" s="35" t="s">
        <v>6</v>
      </c>
      <c r="B3" s="43">
        <v>5.71</v>
      </c>
      <c r="C3" s="1"/>
      <c r="D3" s="1"/>
      <c r="E3" s="1"/>
      <c r="F3" s="1"/>
      <c r="G3" s="1"/>
      <c r="H3" s="1"/>
      <c r="I3" s="1"/>
    </row>
    <row r="4" spans="1:9">
      <c r="A4" s="35" t="s">
        <v>7</v>
      </c>
      <c r="B4" s="37">
        <f>B2*B3</f>
        <v>336.89</v>
      </c>
      <c r="C4" s="1"/>
      <c r="D4" s="1"/>
      <c r="E4" s="1"/>
      <c r="F4" s="1"/>
      <c r="G4" s="1"/>
      <c r="H4" s="1"/>
      <c r="I4" s="1"/>
    </row>
    <row r="5" spans="1:9">
      <c r="A5" s="35"/>
      <c r="B5" s="35"/>
      <c r="C5" s="1"/>
      <c r="D5" s="1"/>
      <c r="E5" s="1"/>
      <c r="F5" s="1"/>
      <c r="G5" s="1"/>
      <c r="H5" s="1"/>
      <c r="I5" s="1"/>
    </row>
    <row r="6" spans="1:9" ht="15.75" customHeight="1">
      <c r="A6" s="35" t="s">
        <v>8</v>
      </c>
      <c r="B6" s="35"/>
      <c r="C6" s="1"/>
      <c r="D6" s="1"/>
      <c r="E6" s="1"/>
      <c r="F6" s="1"/>
      <c r="G6" s="1"/>
      <c r="H6" s="1"/>
      <c r="I6" s="1"/>
    </row>
    <row r="7" spans="1:9" ht="15.75" customHeight="1">
      <c r="A7" s="36" t="s">
        <v>10</v>
      </c>
      <c r="B7" s="42">
        <v>17.940000000000001</v>
      </c>
      <c r="C7" s="1"/>
      <c r="D7" s="1"/>
      <c r="E7" s="1"/>
      <c r="F7" s="1"/>
      <c r="G7" s="1"/>
      <c r="H7" s="1"/>
      <c r="I7" s="1"/>
    </row>
    <row r="8" spans="1:9">
      <c r="A8" s="36" t="s">
        <v>11</v>
      </c>
      <c r="B8" s="42">
        <v>22.5</v>
      </c>
      <c r="C8" s="1"/>
      <c r="D8" s="1"/>
      <c r="E8" s="1"/>
      <c r="F8" s="1"/>
      <c r="G8" s="1"/>
      <c r="H8" s="1"/>
      <c r="I8" s="1"/>
    </row>
    <row r="9" spans="1:9">
      <c r="A9" s="36" t="s">
        <v>13</v>
      </c>
      <c r="B9" s="42">
        <v>17</v>
      </c>
      <c r="C9" s="1"/>
      <c r="D9" s="1"/>
      <c r="E9" s="1"/>
      <c r="F9" s="1"/>
      <c r="G9" s="1"/>
      <c r="H9" s="1"/>
      <c r="I9" s="1"/>
    </row>
    <row r="10" spans="1:9">
      <c r="A10" s="36" t="s">
        <v>14</v>
      </c>
      <c r="B10" s="42">
        <v>0</v>
      </c>
      <c r="C10" s="1"/>
      <c r="D10" s="1"/>
      <c r="E10" s="1"/>
      <c r="F10" s="1"/>
      <c r="G10" s="1"/>
      <c r="H10" s="1"/>
      <c r="I10" s="1"/>
    </row>
    <row r="11" spans="1:9">
      <c r="A11" s="36" t="s">
        <v>15</v>
      </c>
      <c r="B11" s="42">
        <v>82.96</v>
      </c>
      <c r="C11" s="1"/>
      <c r="D11" s="1"/>
      <c r="E11" s="1"/>
      <c r="F11" s="1"/>
      <c r="G11" s="1"/>
      <c r="H11" s="1"/>
      <c r="I11" s="1"/>
    </row>
    <row r="12" spans="1:9" ht="15.75" customHeight="1">
      <c r="A12" s="36" t="s">
        <v>16</v>
      </c>
      <c r="B12" s="42">
        <v>5.3</v>
      </c>
      <c r="C12" s="1"/>
      <c r="D12" s="1"/>
      <c r="E12" s="1"/>
      <c r="F12" s="1"/>
      <c r="G12" s="1"/>
      <c r="H12" s="1"/>
      <c r="I12" s="1"/>
    </row>
    <row r="13" spans="1:9" ht="15.75" customHeight="1">
      <c r="A13" s="36" t="s">
        <v>17</v>
      </c>
      <c r="B13" s="42">
        <v>14.69</v>
      </c>
      <c r="C13" s="1"/>
      <c r="D13" s="1"/>
      <c r="E13" s="1"/>
      <c r="F13" s="1"/>
      <c r="G13" s="1"/>
      <c r="H13" s="1"/>
      <c r="I13" s="1"/>
    </row>
    <row r="14" spans="1:9">
      <c r="A14" s="36" t="s">
        <v>18</v>
      </c>
      <c r="B14" s="42">
        <v>20.05</v>
      </c>
      <c r="C14" s="1"/>
      <c r="D14" s="1"/>
      <c r="E14" s="1"/>
      <c r="F14" s="1"/>
      <c r="G14" s="1"/>
      <c r="H14" s="1"/>
      <c r="I14" s="1"/>
    </row>
    <row r="15" spans="1:9">
      <c r="A15" s="36" t="s">
        <v>19</v>
      </c>
      <c r="B15" s="42">
        <v>0</v>
      </c>
      <c r="C15" s="1"/>
      <c r="D15" s="1"/>
      <c r="E15" s="1"/>
      <c r="F15" s="1"/>
      <c r="G15" s="1"/>
      <c r="H15" s="1"/>
      <c r="I15" s="1"/>
    </row>
    <row r="16" spans="1:9" ht="15.75" customHeight="1">
      <c r="A16" s="36" t="s">
        <v>20</v>
      </c>
      <c r="B16" s="42">
        <v>1.5</v>
      </c>
      <c r="C16" s="1"/>
      <c r="D16" s="1"/>
      <c r="E16" s="1"/>
      <c r="F16" s="1"/>
      <c r="G16" s="1"/>
      <c r="H16" s="1"/>
      <c r="I16" s="1"/>
    </row>
    <row r="17" spans="1:9" ht="15.75" customHeight="1">
      <c r="A17" s="36" t="s">
        <v>21</v>
      </c>
      <c r="B17" s="43">
        <v>5.32</v>
      </c>
      <c r="C17" s="1"/>
      <c r="D17" s="1"/>
      <c r="E17" s="1"/>
      <c r="F17" s="1"/>
      <c r="G17" s="1"/>
      <c r="H17" s="1"/>
      <c r="I17" s="1"/>
    </row>
    <row r="18" spans="1:9">
      <c r="A18" s="35" t="s">
        <v>22</v>
      </c>
      <c r="B18" s="37">
        <f>SUM(B7:B17)</f>
        <v>187.26</v>
      </c>
      <c r="C18" s="1"/>
      <c r="D18" s="5">
        <f>B18-B7-B11</f>
        <v>86.36</v>
      </c>
      <c r="E18" s="1"/>
      <c r="F18" s="1"/>
      <c r="G18" s="1"/>
      <c r="H18" s="1"/>
      <c r="I18" s="1"/>
    </row>
    <row r="19" spans="1:9">
      <c r="A19" s="35"/>
      <c r="B19" s="37"/>
      <c r="C19" s="1"/>
      <c r="D19" s="1"/>
      <c r="E19" s="1"/>
      <c r="F19" s="1"/>
      <c r="G19" s="1"/>
      <c r="H19" s="1"/>
      <c r="I19" s="1"/>
    </row>
    <row r="20" spans="1:9">
      <c r="A20" s="35" t="s">
        <v>25</v>
      </c>
      <c r="B20" s="37"/>
      <c r="C20" s="1"/>
      <c r="D20" s="1"/>
      <c r="E20" s="1"/>
      <c r="F20" s="1"/>
      <c r="G20" s="1"/>
      <c r="H20" s="1"/>
      <c r="I20" s="1"/>
    </row>
    <row r="21" spans="1:9">
      <c r="A21" s="36" t="s">
        <v>26</v>
      </c>
      <c r="B21" s="39">
        <v>8.69</v>
      </c>
      <c r="C21" s="1"/>
      <c r="D21" s="1"/>
      <c r="E21" s="1"/>
      <c r="F21" s="1"/>
      <c r="G21" s="1"/>
      <c r="H21" s="1"/>
      <c r="I21" s="1"/>
    </row>
    <row r="22" spans="1:9">
      <c r="A22" s="36" t="s">
        <v>27</v>
      </c>
      <c r="B22" s="39">
        <v>23.2</v>
      </c>
      <c r="C22" s="1"/>
      <c r="D22" s="1"/>
      <c r="E22" s="1"/>
      <c r="F22" s="1"/>
      <c r="G22" s="1"/>
      <c r="H22" s="1"/>
      <c r="I22" s="1"/>
    </row>
    <row r="23" spans="1:9">
      <c r="A23" s="36" t="s">
        <v>28</v>
      </c>
      <c r="B23" s="39">
        <v>13.61</v>
      </c>
      <c r="C23" s="1"/>
      <c r="D23" s="1"/>
      <c r="E23" s="1"/>
      <c r="F23" s="1"/>
      <c r="G23" s="1"/>
      <c r="H23" s="1"/>
      <c r="I23" s="1"/>
    </row>
    <row r="24" spans="1:9">
      <c r="A24" s="36" t="s">
        <v>29</v>
      </c>
      <c r="B24" s="40">
        <v>95</v>
      </c>
      <c r="C24" s="1"/>
      <c r="D24" s="1"/>
      <c r="E24" s="1"/>
      <c r="F24" s="1"/>
      <c r="G24" s="1"/>
      <c r="H24" s="1"/>
      <c r="I24" s="1"/>
    </row>
    <row r="25" spans="1:9">
      <c r="A25" s="35" t="s">
        <v>30</v>
      </c>
      <c r="B25" s="37">
        <f>SUM(B21:B24)</f>
        <v>140.5</v>
      </c>
      <c r="C25" s="1"/>
      <c r="D25" s="1"/>
      <c r="E25" s="1"/>
      <c r="F25" s="1"/>
      <c r="G25" s="1"/>
      <c r="H25" s="1"/>
      <c r="I25" s="1"/>
    </row>
    <row r="26" spans="1:9">
      <c r="A26" s="35"/>
      <c r="B26" s="37"/>
      <c r="C26" s="1"/>
      <c r="D26" s="1"/>
      <c r="E26" s="1"/>
      <c r="F26" s="1"/>
      <c r="G26" s="1"/>
      <c r="H26" s="1"/>
      <c r="I26" s="1"/>
    </row>
    <row r="27" spans="1:9">
      <c r="A27" s="35" t="s">
        <v>31</v>
      </c>
      <c r="B27" s="37">
        <f>B18+B25</f>
        <v>327.76</v>
      </c>
      <c r="C27" s="1"/>
      <c r="D27" s="1"/>
      <c r="E27" s="1"/>
      <c r="F27" s="1"/>
      <c r="G27" s="1"/>
      <c r="H27" s="1"/>
      <c r="I27" s="1"/>
    </row>
    <row r="28" spans="1:9">
      <c r="A28" s="35"/>
      <c r="B28" s="37"/>
      <c r="C28" s="1"/>
      <c r="D28" s="1"/>
      <c r="E28" s="1"/>
      <c r="F28" s="1"/>
      <c r="G28" s="1"/>
      <c r="H28" s="1"/>
      <c r="I28" s="1"/>
    </row>
    <row r="29" spans="1:9">
      <c r="A29" s="35" t="s">
        <v>32</v>
      </c>
      <c r="B29" s="37">
        <f>B4-B27</f>
        <v>9.1299999999999955</v>
      </c>
      <c r="C29" s="1"/>
      <c r="D29" s="1"/>
      <c r="E29" s="1"/>
      <c r="F29" s="1"/>
      <c r="G29" s="1"/>
      <c r="H29" s="1"/>
      <c r="I29" s="1"/>
    </row>
    <row r="30" spans="1:9">
      <c r="A30" s="35"/>
      <c r="B30" s="37"/>
      <c r="C30" s="1"/>
      <c r="D30" s="1"/>
      <c r="E30" s="1"/>
      <c r="F30" s="1"/>
      <c r="G30" s="1"/>
      <c r="H30" s="1"/>
      <c r="I30" s="1"/>
    </row>
    <row r="31" spans="1:9">
      <c r="A31" s="35" t="s">
        <v>33</v>
      </c>
      <c r="B31" s="45" t="s">
        <v>34</v>
      </c>
      <c r="C31" s="1"/>
      <c r="D31" s="1"/>
      <c r="E31" s="1"/>
      <c r="F31" s="1"/>
      <c r="G31" s="1"/>
      <c r="H31" s="1"/>
      <c r="I31" s="1"/>
    </row>
    <row r="32" spans="1:9">
      <c r="A32" s="36" t="s">
        <v>35</v>
      </c>
      <c r="B32" s="37">
        <f>B18/B2</f>
        <v>3.1738983050847458</v>
      </c>
      <c r="C32" s="1"/>
      <c r="D32" s="1"/>
      <c r="E32" s="1"/>
      <c r="F32" s="1"/>
      <c r="G32" s="1"/>
      <c r="H32" s="1"/>
      <c r="I32" s="1"/>
    </row>
    <row r="33" spans="1:9">
      <c r="A33" s="35" t="s">
        <v>36</v>
      </c>
      <c r="B33" s="37">
        <f>B25/B2</f>
        <v>2.3813559322033897</v>
      </c>
      <c r="C33" s="1"/>
      <c r="D33" s="1"/>
      <c r="E33" s="1"/>
      <c r="F33" s="1"/>
      <c r="G33" s="1"/>
      <c r="H33" s="1"/>
      <c r="I33" s="1"/>
    </row>
    <row r="34" spans="1:9">
      <c r="A34" s="35" t="s">
        <v>37</v>
      </c>
      <c r="B34" s="37">
        <f>B27/B2</f>
        <v>5.5552542372881355</v>
      </c>
      <c r="C34" s="1"/>
      <c r="D34" s="1"/>
      <c r="E34" s="1"/>
      <c r="F34" s="1"/>
      <c r="G34" s="1"/>
      <c r="H34" s="1"/>
      <c r="I34" s="1"/>
    </row>
    <row r="35" spans="1:9">
      <c r="A35" s="1" t="s">
        <v>32</v>
      </c>
      <c r="B35" s="6">
        <f>B29/B2</f>
        <v>0.15474576271186433</v>
      </c>
      <c r="C35" s="1"/>
      <c r="D35" s="1"/>
      <c r="E35" s="1"/>
      <c r="F35" s="1"/>
      <c r="G35" s="1"/>
      <c r="H35" s="1"/>
      <c r="I35" s="1"/>
    </row>
    <row r="36" spans="1:9">
      <c r="A36" s="1"/>
      <c r="B36" s="6"/>
      <c r="C36" s="1"/>
      <c r="D36" s="1"/>
      <c r="E36" s="1"/>
      <c r="F36" s="1"/>
      <c r="G36" s="1"/>
      <c r="H36" s="1"/>
      <c r="I36" s="1"/>
    </row>
    <row r="37" spans="1:9">
      <c r="A37" s="1"/>
      <c r="B37" s="7"/>
      <c r="C37" s="1"/>
      <c r="D37" s="1"/>
      <c r="E37" s="1"/>
      <c r="F37" s="1"/>
      <c r="G37" s="1"/>
      <c r="H37" s="1"/>
      <c r="I37" s="1"/>
    </row>
    <row r="38" spans="1:9">
      <c r="A38" s="1"/>
      <c r="B38" s="6"/>
      <c r="C38" s="1"/>
      <c r="D38" s="1"/>
      <c r="E38" s="1"/>
      <c r="F38" s="1"/>
      <c r="G38" s="1"/>
      <c r="H38" s="1"/>
      <c r="I38" s="1"/>
    </row>
    <row r="39" spans="1:9">
      <c r="A39" s="1"/>
      <c r="B39" s="6"/>
      <c r="C39" s="1"/>
      <c r="D39" s="1"/>
      <c r="E39" s="1"/>
      <c r="F39" s="1"/>
      <c r="G39" s="1"/>
      <c r="H39" s="1"/>
      <c r="I39" s="1"/>
    </row>
    <row r="40" spans="1:9">
      <c r="A40" s="1"/>
      <c r="B40" s="6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  <row r="154" spans="1:9">
      <c r="A154" s="1"/>
      <c r="B154" s="1"/>
      <c r="C154" s="1"/>
      <c r="D154" s="1"/>
      <c r="E154" s="1"/>
      <c r="F154" s="1"/>
      <c r="G154" s="1"/>
      <c r="H154" s="1"/>
      <c r="I154" s="1"/>
    </row>
    <row r="155" spans="1:9">
      <c r="A155" s="1"/>
      <c r="B155" s="1"/>
      <c r="C155" s="1"/>
      <c r="D155" s="1"/>
      <c r="E155" s="1"/>
      <c r="F155" s="1"/>
      <c r="G155" s="1"/>
      <c r="H155" s="1"/>
      <c r="I155" s="1"/>
    </row>
    <row r="156" spans="1:9">
      <c r="A156" s="1"/>
      <c r="B156" s="1"/>
      <c r="C156" s="1"/>
      <c r="D156" s="1"/>
      <c r="E156" s="1"/>
      <c r="F156" s="1"/>
      <c r="G156" s="1"/>
      <c r="H156" s="1"/>
      <c r="I156" s="1"/>
    </row>
    <row r="157" spans="1:9">
      <c r="A157" s="1"/>
      <c r="B157" s="1"/>
      <c r="C157" s="1"/>
      <c r="D157" s="1"/>
      <c r="E157" s="1"/>
      <c r="F157" s="1"/>
      <c r="G157" s="1"/>
      <c r="H157" s="1"/>
      <c r="I157" s="1"/>
    </row>
    <row r="158" spans="1:9">
      <c r="A158" s="1"/>
      <c r="B158" s="1"/>
      <c r="C158" s="1"/>
      <c r="D158" s="1"/>
      <c r="E158" s="1"/>
      <c r="F158" s="1"/>
      <c r="G158" s="1"/>
      <c r="H158" s="1"/>
      <c r="I158" s="1"/>
    </row>
    <row r="159" spans="1:9">
      <c r="A159" s="1"/>
      <c r="B159" s="1"/>
      <c r="C159" s="1"/>
      <c r="D159" s="1"/>
      <c r="E159" s="1"/>
      <c r="F159" s="1"/>
      <c r="G159" s="1"/>
      <c r="H159" s="1"/>
      <c r="I159" s="1"/>
    </row>
    <row r="160" spans="1:9">
      <c r="A160" s="1"/>
      <c r="B160" s="1"/>
      <c r="C160" s="1"/>
      <c r="D160" s="1"/>
      <c r="E160" s="1"/>
      <c r="F160" s="1"/>
      <c r="G160" s="1"/>
      <c r="H160" s="1"/>
      <c r="I160" s="1"/>
    </row>
    <row r="161" spans="1:9">
      <c r="A161" s="1"/>
      <c r="B161" s="1"/>
      <c r="C161" s="1"/>
      <c r="D161" s="1"/>
      <c r="E161" s="1"/>
      <c r="F161" s="1"/>
      <c r="G161" s="1"/>
      <c r="H161" s="1"/>
      <c r="I161" s="1"/>
    </row>
    <row r="162" spans="1:9">
      <c r="A162" s="1"/>
      <c r="B162" s="1"/>
      <c r="C162" s="1"/>
      <c r="D162" s="1"/>
      <c r="E162" s="1"/>
      <c r="F162" s="1"/>
      <c r="G162" s="1"/>
      <c r="H162" s="1"/>
      <c r="I162" s="1"/>
    </row>
    <row r="163" spans="1:9">
      <c r="A163" s="1"/>
      <c r="B163" s="1"/>
      <c r="C163" s="1"/>
      <c r="D163" s="1"/>
      <c r="E163" s="1"/>
      <c r="F163" s="1"/>
      <c r="G163" s="1"/>
      <c r="H163" s="1"/>
      <c r="I163" s="1"/>
    </row>
    <row r="164" spans="1:9">
      <c r="A164" s="1"/>
      <c r="B164" s="1"/>
      <c r="C164" s="1"/>
      <c r="D164" s="1"/>
      <c r="E164" s="1"/>
      <c r="F164" s="1"/>
      <c r="G164" s="1"/>
      <c r="H164" s="1"/>
      <c r="I164" s="1"/>
    </row>
    <row r="165" spans="1:9">
      <c r="A165" s="1"/>
      <c r="B165" s="1"/>
      <c r="C165" s="1"/>
      <c r="D165" s="1"/>
      <c r="E165" s="1"/>
      <c r="F165" s="1"/>
      <c r="G165" s="1"/>
      <c r="H165" s="1"/>
      <c r="I165" s="1"/>
    </row>
    <row r="166" spans="1:9">
      <c r="A166" s="1"/>
      <c r="B166" s="1"/>
      <c r="C166" s="1"/>
      <c r="D166" s="1"/>
      <c r="E166" s="1"/>
      <c r="F166" s="1"/>
      <c r="G166" s="1"/>
      <c r="H166" s="1"/>
      <c r="I166" s="1"/>
    </row>
    <row r="167" spans="1:9">
      <c r="A167" s="1"/>
      <c r="B167" s="1"/>
      <c r="C167" s="1"/>
      <c r="D167" s="1"/>
      <c r="E167" s="1"/>
      <c r="F167" s="1"/>
      <c r="G167" s="1"/>
      <c r="H167" s="1"/>
      <c r="I167" s="1"/>
    </row>
    <row r="168" spans="1:9">
      <c r="A168" s="1"/>
      <c r="B168" s="1"/>
      <c r="C168" s="1"/>
      <c r="D168" s="1"/>
      <c r="E168" s="1"/>
      <c r="F168" s="1"/>
      <c r="G168" s="1"/>
      <c r="H168" s="1"/>
      <c r="I168" s="1"/>
    </row>
    <row r="169" spans="1:9">
      <c r="A169" s="1"/>
      <c r="B169" s="1"/>
      <c r="C169" s="1"/>
      <c r="D169" s="1"/>
      <c r="E169" s="1"/>
      <c r="F169" s="1"/>
      <c r="G169" s="1"/>
      <c r="H169" s="1"/>
      <c r="I169" s="1"/>
    </row>
    <row r="170" spans="1:9">
      <c r="A170" s="1"/>
      <c r="B170" s="1"/>
      <c r="C170" s="1"/>
      <c r="D170" s="1"/>
      <c r="E170" s="1"/>
      <c r="F170" s="1"/>
      <c r="G170" s="1"/>
      <c r="H170" s="1"/>
      <c r="I170" s="1"/>
    </row>
    <row r="171" spans="1:9">
      <c r="A171" s="1"/>
      <c r="B171" s="1"/>
      <c r="C171" s="1"/>
      <c r="D171" s="1"/>
      <c r="E171" s="1"/>
      <c r="F171" s="1"/>
      <c r="G171" s="1"/>
      <c r="H171" s="1"/>
      <c r="I171" s="1"/>
    </row>
    <row r="172" spans="1:9">
      <c r="A172" s="1"/>
      <c r="B172" s="1"/>
      <c r="C172" s="1"/>
      <c r="D172" s="1"/>
      <c r="E172" s="1"/>
      <c r="F172" s="1"/>
      <c r="G172" s="1"/>
      <c r="H172" s="1"/>
      <c r="I172" s="1"/>
    </row>
    <row r="173" spans="1:9">
      <c r="A173" s="1"/>
      <c r="B173" s="1"/>
      <c r="C173" s="1"/>
      <c r="D173" s="1"/>
      <c r="E173" s="1"/>
      <c r="F173" s="1"/>
      <c r="G173" s="1"/>
      <c r="H173" s="1"/>
      <c r="I173" s="1"/>
    </row>
    <row r="174" spans="1:9">
      <c r="A174" s="1"/>
      <c r="B174" s="1"/>
      <c r="C174" s="1"/>
      <c r="D174" s="1"/>
      <c r="E174" s="1"/>
      <c r="F174" s="1"/>
      <c r="G174" s="1"/>
      <c r="H174" s="1"/>
      <c r="I174" s="1"/>
    </row>
    <row r="175" spans="1:9">
      <c r="A175" s="1"/>
      <c r="B175" s="1"/>
      <c r="C175" s="1"/>
      <c r="D175" s="1"/>
      <c r="E175" s="1"/>
      <c r="F175" s="1"/>
      <c r="G175" s="1"/>
      <c r="H175" s="1"/>
      <c r="I175" s="1"/>
    </row>
    <row r="176" spans="1:9">
      <c r="A176" s="1"/>
      <c r="B176" s="1"/>
      <c r="C176" s="1"/>
      <c r="D176" s="1"/>
      <c r="E176" s="1"/>
      <c r="F176" s="1"/>
      <c r="G176" s="1"/>
      <c r="H176" s="1"/>
      <c r="I176" s="1"/>
    </row>
    <row r="177" spans="1:9">
      <c r="A177" s="1"/>
      <c r="B177" s="1"/>
      <c r="C177" s="1"/>
      <c r="D177" s="1"/>
      <c r="E177" s="1"/>
      <c r="F177" s="1"/>
      <c r="G177" s="1"/>
      <c r="H177" s="1"/>
      <c r="I177" s="1"/>
    </row>
    <row r="178" spans="1:9">
      <c r="A178" s="1"/>
      <c r="B178" s="1"/>
      <c r="C178" s="1"/>
      <c r="D178" s="1"/>
      <c r="E178" s="1"/>
      <c r="F178" s="1"/>
      <c r="G178" s="1"/>
      <c r="H178" s="1"/>
      <c r="I178" s="1"/>
    </row>
    <row r="179" spans="1:9">
      <c r="A179" s="1"/>
      <c r="B179" s="1"/>
      <c r="C179" s="1"/>
      <c r="D179" s="1"/>
      <c r="E179" s="1"/>
      <c r="F179" s="1"/>
      <c r="G179" s="1"/>
      <c r="H179" s="1"/>
      <c r="I179" s="1"/>
    </row>
    <row r="180" spans="1:9">
      <c r="A180" s="1"/>
      <c r="B180" s="1"/>
      <c r="C180" s="1"/>
      <c r="D180" s="1"/>
      <c r="E180" s="1"/>
      <c r="F180" s="1"/>
      <c r="G180" s="1"/>
      <c r="H180" s="1"/>
      <c r="I180" s="1"/>
    </row>
    <row r="181" spans="1:9">
      <c r="A181" s="1"/>
      <c r="B181" s="1"/>
      <c r="C181" s="1"/>
      <c r="D181" s="1"/>
      <c r="E181" s="1"/>
      <c r="F181" s="1"/>
      <c r="G181" s="1"/>
      <c r="H181" s="1"/>
      <c r="I181" s="1"/>
    </row>
    <row r="182" spans="1:9">
      <c r="A182" s="1"/>
      <c r="B182" s="1"/>
      <c r="C182" s="1"/>
      <c r="D182" s="1"/>
      <c r="E182" s="1"/>
      <c r="F182" s="1"/>
      <c r="G182" s="1"/>
      <c r="H182" s="1"/>
      <c r="I182" s="1"/>
    </row>
    <row r="183" spans="1:9">
      <c r="A183" s="1"/>
      <c r="B183" s="1"/>
      <c r="C183" s="1"/>
      <c r="D183" s="1"/>
      <c r="E183" s="1"/>
      <c r="F183" s="1"/>
      <c r="G183" s="1"/>
      <c r="H183" s="1"/>
      <c r="I183" s="1"/>
    </row>
    <row r="184" spans="1:9">
      <c r="A184" s="1"/>
      <c r="B184" s="1"/>
      <c r="C184" s="1"/>
      <c r="D184" s="1"/>
      <c r="E184" s="1"/>
      <c r="F184" s="1"/>
      <c r="G184" s="1"/>
      <c r="H184" s="1"/>
      <c r="I184" s="1"/>
    </row>
    <row r="185" spans="1:9">
      <c r="A185" s="1"/>
      <c r="B185" s="1"/>
      <c r="C185" s="1"/>
      <c r="D185" s="1"/>
      <c r="E185" s="1"/>
      <c r="F185" s="1"/>
      <c r="G185" s="1"/>
      <c r="H185" s="1"/>
      <c r="I185" s="1"/>
    </row>
    <row r="186" spans="1:9">
      <c r="A186" s="1"/>
      <c r="B186" s="1"/>
      <c r="C186" s="1"/>
      <c r="D186" s="1"/>
      <c r="E186" s="1"/>
      <c r="F186" s="1"/>
      <c r="G186" s="1"/>
      <c r="H186" s="1"/>
      <c r="I186" s="1"/>
    </row>
    <row r="187" spans="1:9">
      <c r="A187" s="1"/>
      <c r="B187" s="1"/>
      <c r="C187" s="1"/>
      <c r="D187" s="1"/>
      <c r="E187" s="1"/>
      <c r="F187" s="1"/>
      <c r="G187" s="1"/>
      <c r="H187" s="1"/>
      <c r="I187" s="1"/>
    </row>
    <row r="188" spans="1:9">
      <c r="A188" s="1"/>
      <c r="B188" s="1"/>
      <c r="C188" s="1"/>
      <c r="D188" s="1"/>
      <c r="E188" s="1"/>
      <c r="F188" s="1"/>
      <c r="G188" s="1"/>
      <c r="H188" s="1"/>
      <c r="I188" s="1"/>
    </row>
    <row r="189" spans="1:9">
      <c r="A189" s="1"/>
      <c r="B189" s="1"/>
      <c r="C189" s="1"/>
      <c r="D189" s="1"/>
      <c r="E189" s="1"/>
      <c r="F189" s="1"/>
      <c r="G189" s="1"/>
      <c r="H189" s="1"/>
      <c r="I189" s="1"/>
    </row>
    <row r="190" spans="1:9">
      <c r="A190" s="1"/>
      <c r="B190" s="1"/>
      <c r="C190" s="1"/>
      <c r="D190" s="1"/>
      <c r="E190" s="1"/>
      <c r="F190" s="1"/>
      <c r="G190" s="1"/>
      <c r="H190" s="1"/>
      <c r="I190" s="1"/>
    </row>
    <row r="191" spans="1:9">
      <c r="A191" s="1"/>
      <c r="B191" s="1"/>
      <c r="C191" s="1"/>
      <c r="D191" s="1"/>
      <c r="E191" s="1"/>
      <c r="F191" s="1"/>
      <c r="G191" s="1"/>
      <c r="H191" s="1"/>
      <c r="I191" s="1"/>
    </row>
    <row r="192" spans="1:9">
      <c r="A192" s="1"/>
      <c r="B192" s="1"/>
      <c r="C192" s="1"/>
      <c r="D192" s="1"/>
      <c r="E192" s="1"/>
      <c r="F192" s="1"/>
      <c r="G192" s="1"/>
      <c r="H192" s="1"/>
      <c r="I192" s="1"/>
    </row>
    <row r="193" spans="1:9">
      <c r="A193" s="1"/>
      <c r="B193" s="1"/>
      <c r="C193" s="1"/>
      <c r="D193" s="1"/>
      <c r="E193" s="1"/>
      <c r="F193" s="1"/>
      <c r="G193" s="1"/>
      <c r="H193" s="1"/>
      <c r="I193" s="1"/>
    </row>
    <row r="194" spans="1:9">
      <c r="A194" s="1"/>
      <c r="B194" s="1"/>
      <c r="C194" s="1"/>
      <c r="D194" s="1"/>
      <c r="E194" s="1"/>
      <c r="F194" s="1"/>
      <c r="G194" s="1"/>
      <c r="H194" s="1"/>
      <c r="I194" s="1"/>
    </row>
    <row r="195" spans="1:9">
      <c r="A195" s="1"/>
      <c r="B195" s="1"/>
      <c r="C195" s="1"/>
      <c r="D195" s="1"/>
      <c r="E195" s="1"/>
      <c r="F195" s="1"/>
      <c r="G195" s="1"/>
      <c r="H195" s="1"/>
      <c r="I195" s="1"/>
    </row>
    <row r="196" spans="1:9">
      <c r="A196" s="1"/>
      <c r="B196" s="1"/>
      <c r="C196" s="1"/>
      <c r="D196" s="1"/>
      <c r="E196" s="1"/>
      <c r="F196" s="1"/>
      <c r="G196" s="1"/>
      <c r="H196" s="1"/>
      <c r="I196" s="1"/>
    </row>
    <row r="197" spans="1:9">
      <c r="A197" s="1"/>
      <c r="B197" s="1"/>
      <c r="C197" s="1"/>
      <c r="D197" s="1"/>
      <c r="E197" s="1"/>
      <c r="F197" s="1"/>
      <c r="G197" s="1"/>
      <c r="H197" s="1"/>
      <c r="I197" s="1"/>
    </row>
    <row r="198" spans="1:9">
      <c r="A198" s="1"/>
      <c r="B198" s="1"/>
      <c r="C198" s="1"/>
      <c r="D198" s="1"/>
      <c r="E198" s="1"/>
      <c r="F198" s="1"/>
      <c r="G198" s="1"/>
      <c r="H198" s="1"/>
      <c r="I198" s="1"/>
    </row>
    <row r="199" spans="1:9">
      <c r="A199" s="1"/>
      <c r="B199" s="1"/>
      <c r="C199" s="1"/>
      <c r="D199" s="1"/>
      <c r="E199" s="1"/>
      <c r="F199" s="1"/>
      <c r="G199" s="1"/>
      <c r="H199" s="1"/>
      <c r="I199" s="1"/>
    </row>
    <row r="200" spans="1:9">
      <c r="A200" s="1"/>
      <c r="B200" s="1"/>
      <c r="C200" s="1"/>
      <c r="D200" s="1"/>
      <c r="E200" s="1"/>
      <c r="F200" s="1"/>
      <c r="G200" s="1"/>
      <c r="H200" s="1"/>
      <c r="I200" s="1"/>
    </row>
    <row r="201" spans="1:9">
      <c r="A201" s="1"/>
      <c r="B201" s="1"/>
      <c r="C201" s="1"/>
      <c r="D201" s="1"/>
      <c r="E201" s="1"/>
      <c r="F201" s="1"/>
      <c r="G201" s="1"/>
      <c r="H201" s="1"/>
      <c r="I201" s="1"/>
    </row>
    <row r="202" spans="1:9">
      <c r="A202" s="1"/>
      <c r="B202" s="1"/>
      <c r="C202" s="1"/>
      <c r="D202" s="1"/>
      <c r="E202" s="1"/>
      <c r="F202" s="1"/>
      <c r="G202" s="1"/>
      <c r="H202" s="1"/>
      <c r="I202" s="1"/>
    </row>
    <row r="203" spans="1:9">
      <c r="A203" s="1"/>
      <c r="B203" s="1"/>
      <c r="C203" s="1"/>
      <c r="D203" s="1"/>
      <c r="E203" s="1"/>
      <c r="F203" s="1"/>
      <c r="G203" s="1"/>
      <c r="H203" s="1"/>
      <c r="I203" s="1"/>
    </row>
    <row r="204" spans="1:9">
      <c r="A204" s="1"/>
      <c r="B204" s="1"/>
      <c r="C204" s="1"/>
      <c r="D204" s="1"/>
      <c r="E204" s="1"/>
      <c r="F204" s="1"/>
      <c r="G204" s="1"/>
      <c r="H204" s="1"/>
      <c r="I204" s="1"/>
    </row>
    <row r="205" spans="1:9">
      <c r="A205" s="1"/>
      <c r="B205" s="1"/>
      <c r="C205" s="1"/>
      <c r="D205" s="1"/>
      <c r="E205" s="1"/>
      <c r="F205" s="1"/>
      <c r="G205" s="1"/>
      <c r="H205" s="1"/>
      <c r="I205" s="1"/>
    </row>
    <row r="206" spans="1:9">
      <c r="A206" s="1"/>
      <c r="B206" s="1"/>
      <c r="C206" s="1"/>
      <c r="D206" s="1"/>
      <c r="E206" s="1"/>
      <c r="F206" s="1"/>
      <c r="G206" s="1"/>
      <c r="H206" s="1"/>
      <c r="I206" s="1"/>
    </row>
    <row r="207" spans="1:9">
      <c r="A207" s="1"/>
      <c r="B207" s="1"/>
      <c r="C207" s="1"/>
      <c r="D207" s="1"/>
      <c r="E207" s="1"/>
      <c r="F207" s="1"/>
      <c r="G207" s="1"/>
      <c r="H207" s="1"/>
      <c r="I207" s="1"/>
    </row>
    <row r="208" spans="1:9">
      <c r="A208" s="1"/>
      <c r="B208" s="1"/>
      <c r="C208" s="1"/>
      <c r="D208" s="1"/>
      <c r="E208" s="1"/>
      <c r="F208" s="1"/>
      <c r="G208" s="1"/>
      <c r="H208" s="1"/>
      <c r="I208" s="1"/>
    </row>
    <row r="209" spans="1:9">
      <c r="A209" s="1"/>
      <c r="B209" s="1"/>
      <c r="C209" s="1"/>
      <c r="D209" s="1"/>
      <c r="E209" s="1"/>
      <c r="F209" s="1"/>
      <c r="G209" s="1"/>
      <c r="H209" s="1"/>
      <c r="I209" s="1"/>
    </row>
    <row r="210" spans="1:9">
      <c r="A210" s="1"/>
      <c r="B210" s="1"/>
      <c r="C210" s="1"/>
      <c r="D210" s="1"/>
      <c r="E210" s="1"/>
      <c r="F210" s="1"/>
      <c r="G210" s="1"/>
      <c r="H210" s="1"/>
      <c r="I210" s="1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  <row r="215" spans="1:9">
      <c r="A215" s="1"/>
      <c r="B215" s="1"/>
      <c r="C215" s="1"/>
      <c r="D215" s="1"/>
      <c r="E215" s="1"/>
      <c r="F215" s="1"/>
      <c r="G215" s="1"/>
      <c r="H215" s="1"/>
      <c r="I215" s="1"/>
    </row>
    <row r="216" spans="1:9">
      <c r="A216" s="1"/>
      <c r="B216" s="1"/>
      <c r="C216" s="1"/>
      <c r="D216" s="1"/>
      <c r="E216" s="1"/>
      <c r="F216" s="1"/>
      <c r="G216" s="1"/>
      <c r="H216" s="1"/>
      <c r="I216" s="1"/>
    </row>
    <row r="217" spans="1:9">
      <c r="A217" s="1"/>
      <c r="B217" s="1"/>
      <c r="C217" s="1"/>
      <c r="D217" s="1"/>
      <c r="E217" s="1"/>
      <c r="F217" s="1"/>
      <c r="G217" s="1"/>
      <c r="H217" s="1"/>
      <c r="I217" s="1"/>
    </row>
    <row r="218" spans="1:9">
      <c r="A218" s="1"/>
      <c r="B218" s="1"/>
      <c r="C218" s="1"/>
      <c r="D218" s="1"/>
      <c r="E218" s="1"/>
      <c r="F218" s="1"/>
      <c r="G218" s="1"/>
      <c r="H218" s="1"/>
      <c r="I218" s="1"/>
    </row>
    <row r="219" spans="1:9">
      <c r="A219" s="1"/>
      <c r="B219" s="1"/>
      <c r="C219" s="1"/>
      <c r="D219" s="1"/>
      <c r="E219" s="1"/>
      <c r="F219" s="1"/>
      <c r="G219" s="1"/>
      <c r="H219" s="1"/>
      <c r="I219" s="1"/>
    </row>
    <row r="220" spans="1:9">
      <c r="A220" s="1"/>
      <c r="B220" s="1"/>
      <c r="C220" s="1"/>
      <c r="D220" s="1"/>
      <c r="E220" s="1"/>
      <c r="F220" s="1"/>
      <c r="G220" s="1"/>
      <c r="H220" s="1"/>
      <c r="I220" s="1"/>
    </row>
    <row r="221" spans="1:9">
      <c r="A221" s="1"/>
      <c r="B221" s="1"/>
      <c r="C221" s="1"/>
      <c r="D221" s="1"/>
      <c r="E221" s="1"/>
      <c r="F221" s="1"/>
      <c r="G221" s="1"/>
      <c r="H221" s="1"/>
      <c r="I221" s="1"/>
    </row>
    <row r="222" spans="1:9">
      <c r="A222" s="1"/>
      <c r="B222" s="1"/>
      <c r="C222" s="1"/>
      <c r="D222" s="1"/>
      <c r="E222" s="1"/>
      <c r="F222" s="1"/>
      <c r="G222" s="1"/>
      <c r="H222" s="1"/>
      <c r="I222" s="1"/>
    </row>
    <row r="223" spans="1:9">
      <c r="A223" s="1"/>
      <c r="B223" s="1"/>
      <c r="C223" s="1"/>
      <c r="D223" s="1"/>
      <c r="E223" s="1"/>
      <c r="F223" s="1"/>
      <c r="G223" s="1"/>
      <c r="H223" s="1"/>
      <c r="I223" s="1"/>
    </row>
    <row r="224" spans="1:9">
      <c r="A224" s="1"/>
      <c r="B224" s="1"/>
      <c r="C224" s="1"/>
      <c r="D224" s="1"/>
      <c r="E224" s="1"/>
      <c r="F224" s="1"/>
      <c r="G224" s="1"/>
      <c r="H224" s="1"/>
      <c r="I224" s="1"/>
    </row>
    <row r="225" spans="1:9">
      <c r="A225" s="1"/>
      <c r="B225" s="1"/>
      <c r="C225" s="1"/>
      <c r="D225" s="1"/>
      <c r="E225" s="1"/>
      <c r="F225" s="1"/>
      <c r="G225" s="1"/>
      <c r="H225" s="1"/>
      <c r="I225" s="1"/>
    </row>
    <row r="226" spans="1:9">
      <c r="A226" s="1"/>
      <c r="B226" s="1"/>
      <c r="C226" s="1"/>
      <c r="D226" s="1"/>
      <c r="E226" s="1"/>
      <c r="F226" s="1"/>
      <c r="G226" s="1"/>
      <c r="H226" s="1"/>
      <c r="I226" s="1"/>
    </row>
    <row r="227" spans="1:9">
      <c r="A227" s="1"/>
      <c r="B227" s="1"/>
      <c r="C227" s="1"/>
      <c r="D227" s="1"/>
      <c r="E227" s="1"/>
      <c r="F227" s="1"/>
      <c r="G227" s="1"/>
      <c r="H227" s="1"/>
      <c r="I227" s="1"/>
    </row>
    <row r="228" spans="1:9">
      <c r="A228" s="1"/>
      <c r="B228" s="1"/>
      <c r="C228" s="1"/>
      <c r="D228" s="1"/>
      <c r="E228" s="1"/>
      <c r="F228" s="1"/>
      <c r="G228" s="1"/>
      <c r="H228" s="1"/>
      <c r="I228" s="1"/>
    </row>
    <row r="229" spans="1:9">
      <c r="A229" s="1"/>
      <c r="B229" s="1"/>
      <c r="C229" s="1"/>
      <c r="D229" s="1"/>
      <c r="E229" s="1"/>
      <c r="F229" s="1"/>
      <c r="G229" s="1"/>
      <c r="H229" s="1"/>
      <c r="I229" s="1"/>
    </row>
    <row r="230" spans="1:9">
      <c r="A230" s="1"/>
      <c r="B230" s="1"/>
      <c r="C230" s="1"/>
      <c r="D230" s="1"/>
      <c r="E230" s="1"/>
      <c r="F230" s="1"/>
      <c r="G230" s="1"/>
      <c r="H230" s="1"/>
      <c r="I230" s="1"/>
    </row>
    <row r="231" spans="1:9">
      <c r="A231" s="1"/>
      <c r="B231" s="1"/>
      <c r="C231" s="1"/>
      <c r="D231" s="1"/>
      <c r="E231" s="1"/>
      <c r="F231" s="1"/>
      <c r="G231" s="1"/>
      <c r="H231" s="1"/>
      <c r="I231" s="1"/>
    </row>
    <row r="232" spans="1:9">
      <c r="A232" s="1"/>
      <c r="B232" s="1"/>
      <c r="C232" s="1"/>
      <c r="D232" s="1"/>
      <c r="E232" s="1"/>
      <c r="F232" s="1"/>
      <c r="G232" s="1"/>
      <c r="H232" s="1"/>
      <c r="I232" s="1"/>
    </row>
    <row r="233" spans="1:9">
      <c r="A233" s="1"/>
      <c r="B233" s="1"/>
      <c r="C233" s="1"/>
      <c r="D233" s="1"/>
      <c r="E233" s="1"/>
      <c r="F233" s="1"/>
      <c r="G233" s="1"/>
      <c r="H233" s="1"/>
      <c r="I233" s="1"/>
    </row>
    <row r="234" spans="1:9">
      <c r="A234" s="1"/>
      <c r="B234" s="1"/>
      <c r="C234" s="1"/>
      <c r="D234" s="1"/>
      <c r="E234" s="1"/>
      <c r="F234" s="1"/>
      <c r="G234" s="1"/>
      <c r="H234" s="1"/>
      <c r="I234" s="1"/>
    </row>
    <row r="235" spans="1:9">
      <c r="A235" s="1"/>
      <c r="B235" s="1"/>
      <c r="C235" s="1"/>
      <c r="D235" s="1"/>
      <c r="E235" s="1"/>
      <c r="F235" s="1"/>
      <c r="G235" s="1"/>
      <c r="H235" s="1"/>
      <c r="I235" s="1"/>
    </row>
    <row r="236" spans="1:9">
      <c r="A236" s="1"/>
      <c r="B236" s="1"/>
      <c r="C236" s="1"/>
      <c r="D236" s="1"/>
      <c r="E236" s="1"/>
      <c r="F236" s="1"/>
      <c r="G236" s="1"/>
      <c r="H236" s="1"/>
      <c r="I236" s="1"/>
    </row>
    <row r="237" spans="1:9">
      <c r="A237" s="1"/>
      <c r="B237" s="1"/>
      <c r="C237" s="1"/>
      <c r="D237" s="1"/>
      <c r="E237" s="1"/>
      <c r="F237" s="1"/>
      <c r="G237" s="1"/>
      <c r="H237" s="1"/>
      <c r="I237" s="1"/>
    </row>
    <row r="238" spans="1:9">
      <c r="A238" s="1"/>
      <c r="B238" s="1"/>
      <c r="C238" s="1"/>
      <c r="D238" s="1"/>
      <c r="E238" s="1"/>
      <c r="F238" s="1"/>
      <c r="G238" s="1"/>
      <c r="H238" s="1"/>
      <c r="I238" s="1"/>
    </row>
    <row r="239" spans="1:9">
      <c r="A239" s="1"/>
      <c r="B239" s="1"/>
      <c r="C239" s="1"/>
      <c r="D239" s="1"/>
      <c r="E239" s="1"/>
      <c r="F239" s="1"/>
      <c r="G239" s="1"/>
      <c r="H239" s="1"/>
      <c r="I239" s="1"/>
    </row>
    <row r="240" spans="1:9">
      <c r="A240" s="1"/>
      <c r="B240" s="1"/>
      <c r="C240" s="1"/>
      <c r="D240" s="1"/>
      <c r="E240" s="1"/>
      <c r="F240" s="1"/>
      <c r="G240" s="1"/>
      <c r="H240" s="1"/>
      <c r="I240" s="1"/>
    </row>
    <row r="241" spans="1:9">
      <c r="A241" s="1"/>
      <c r="B241" s="1"/>
      <c r="C241" s="1"/>
      <c r="D241" s="1"/>
      <c r="E241" s="1"/>
      <c r="F241" s="1"/>
      <c r="G241" s="1"/>
      <c r="H241" s="1"/>
      <c r="I241" s="1"/>
    </row>
    <row r="242" spans="1:9">
      <c r="A242" s="1"/>
      <c r="B242" s="1"/>
      <c r="C242" s="1"/>
      <c r="D242" s="1"/>
      <c r="E242" s="1"/>
      <c r="F242" s="1"/>
      <c r="G242" s="1"/>
      <c r="H242" s="1"/>
      <c r="I242" s="1"/>
    </row>
    <row r="243" spans="1:9">
      <c r="A243" s="1"/>
      <c r="B243" s="1"/>
      <c r="C243" s="1"/>
      <c r="D243" s="1"/>
      <c r="E243" s="1"/>
      <c r="F243" s="1"/>
      <c r="G243" s="1"/>
      <c r="H243" s="1"/>
      <c r="I243" s="1"/>
    </row>
    <row r="244" spans="1:9">
      <c r="A244" s="1"/>
      <c r="B244" s="1"/>
      <c r="C244" s="1"/>
      <c r="D244" s="1"/>
      <c r="E244" s="1"/>
      <c r="F244" s="1"/>
      <c r="G244" s="1"/>
      <c r="H244" s="1"/>
      <c r="I244" s="1"/>
    </row>
    <row r="245" spans="1:9">
      <c r="A245" s="1"/>
      <c r="B245" s="1"/>
      <c r="C245" s="1"/>
      <c r="D245" s="1"/>
      <c r="E245" s="1"/>
      <c r="F245" s="1"/>
      <c r="G245" s="1"/>
      <c r="H245" s="1"/>
      <c r="I245" s="1"/>
    </row>
    <row r="246" spans="1:9">
      <c r="A246" s="1"/>
      <c r="B246" s="1"/>
      <c r="C246" s="1"/>
      <c r="D246" s="1"/>
      <c r="E246" s="1"/>
      <c r="F246" s="1"/>
      <c r="G246" s="1"/>
      <c r="H246" s="1"/>
      <c r="I246" s="1"/>
    </row>
    <row r="247" spans="1:9">
      <c r="A247" s="1"/>
      <c r="B247" s="1"/>
      <c r="C247" s="1"/>
      <c r="D247" s="1"/>
      <c r="E247" s="1"/>
      <c r="F247" s="1"/>
      <c r="G247" s="1"/>
      <c r="H247" s="1"/>
      <c r="I247" s="1"/>
    </row>
    <row r="248" spans="1:9">
      <c r="A248" s="1"/>
      <c r="B248" s="1"/>
      <c r="C248" s="1"/>
      <c r="D248" s="1"/>
      <c r="E248" s="1"/>
      <c r="F248" s="1"/>
      <c r="G248" s="1"/>
      <c r="H248" s="1"/>
      <c r="I248" s="1"/>
    </row>
    <row r="249" spans="1:9">
      <c r="A249" s="1"/>
      <c r="B249" s="1"/>
      <c r="C249" s="1"/>
      <c r="D249" s="1"/>
      <c r="E249" s="1"/>
      <c r="F249" s="1"/>
      <c r="G249" s="1"/>
      <c r="H249" s="1"/>
      <c r="I249" s="1"/>
    </row>
    <row r="250" spans="1:9">
      <c r="A250" s="1"/>
      <c r="B250" s="1"/>
      <c r="C250" s="1"/>
      <c r="D250" s="1"/>
      <c r="E250" s="1"/>
      <c r="F250" s="1"/>
      <c r="G250" s="1"/>
      <c r="H250" s="1"/>
      <c r="I250" s="1"/>
    </row>
    <row r="251" spans="1:9">
      <c r="A251" s="1"/>
      <c r="B251" s="1"/>
      <c r="C251" s="1"/>
      <c r="D251" s="1"/>
      <c r="E251" s="1"/>
      <c r="F251" s="1"/>
      <c r="G251" s="1"/>
      <c r="H251" s="1"/>
      <c r="I251" s="1"/>
    </row>
    <row r="252" spans="1:9">
      <c r="A252" s="1"/>
      <c r="B252" s="1"/>
      <c r="C252" s="1"/>
      <c r="D252" s="1"/>
      <c r="E252" s="1"/>
      <c r="F252" s="1"/>
      <c r="G252" s="1"/>
      <c r="H252" s="1"/>
      <c r="I252" s="1"/>
    </row>
    <row r="253" spans="1:9">
      <c r="A253" s="1"/>
      <c r="B253" s="1"/>
      <c r="C253" s="1"/>
      <c r="D253" s="1"/>
      <c r="E253" s="1"/>
      <c r="F253" s="1"/>
      <c r="G253" s="1"/>
      <c r="H253" s="1"/>
      <c r="I253" s="1"/>
    </row>
    <row r="254" spans="1:9">
      <c r="A254" s="1"/>
      <c r="B254" s="1"/>
      <c r="C254" s="1"/>
      <c r="D254" s="1"/>
      <c r="E254" s="1"/>
      <c r="F254" s="1"/>
      <c r="G254" s="1"/>
      <c r="H254" s="1"/>
      <c r="I254" s="1"/>
    </row>
    <row r="255" spans="1:9">
      <c r="A255" s="1"/>
      <c r="B255" s="1"/>
      <c r="C255" s="1"/>
      <c r="D255" s="1"/>
      <c r="E255" s="1"/>
      <c r="F255" s="1"/>
      <c r="G255" s="1"/>
      <c r="H255" s="1"/>
      <c r="I255" s="1"/>
    </row>
    <row r="256" spans="1:9">
      <c r="A256" s="1"/>
      <c r="B256" s="1"/>
      <c r="C256" s="1"/>
      <c r="D256" s="1"/>
      <c r="E256" s="1"/>
      <c r="F256" s="1"/>
      <c r="G256" s="1"/>
      <c r="H256" s="1"/>
      <c r="I256" s="1"/>
    </row>
    <row r="257" spans="1:9">
      <c r="A257" s="1"/>
      <c r="B257" s="1"/>
      <c r="C257" s="1"/>
      <c r="D257" s="1"/>
      <c r="E257" s="1"/>
      <c r="F257" s="1"/>
      <c r="G257" s="1"/>
      <c r="H257" s="1"/>
      <c r="I257" s="1"/>
    </row>
    <row r="258" spans="1:9">
      <c r="A258" s="1"/>
      <c r="B258" s="1"/>
      <c r="C258" s="1"/>
      <c r="D258" s="1"/>
      <c r="E258" s="1"/>
      <c r="F258" s="1"/>
      <c r="G258" s="1"/>
      <c r="H258" s="1"/>
      <c r="I258" s="1"/>
    </row>
    <row r="259" spans="1:9">
      <c r="A259" s="1"/>
      <c r="B259" s="1"/>
      <c r="C259" s="1"/>
      <c r="D259" s="1"/>
      <c r="E259" s="1"/>
      <c r="F259" s="1"/>
      <c r="G259" s="1"/>
      <c r="H259" s="1"/>
      <c r="I259" s="1"/>
    </row>
    <row r="260" spans="1:9">
      <c r="A260" s="1"/>
      <c r="B260" s="1"/>
      <c r="C260" s="1"/>
      <c r="D260" s="1"/>
      <c r="E260" s="1"/>
      <c r="F260" s="1"/>
      <c r="G260" s="1"/>
      <c r="H260" s="1"/>
      <c r="I260" s="1"/>
    </row>
    <row r="261" spans="1:9">
      <c r="A261" s="1"/>
      <c r="B261" s="1"/>
      <c r="C261" s="1"/>
      <c r="D261" s="1"/>
      <c r="E261" s="1"/>
      <c r="F261" s="1"/>
      <c r="G261" s="1"/>
      <c r="H261" s="1"/>
      <c r="I261" s="1"/>
    </row>
    <row r="262" spans="1:9">
      <c r="A262" s="1"/>
      <c r="B262" s="1"/>
      <c r="C262" s="1"/>
      <c r="D262" s="1"/>
      <c r="E262" s="1"/>
      <c r="F262" s="1"/>
      <c r="G262" s="1"/>
      <c r="H262" s="1"/>
      <c r="I262" s="1"/>
    </row>
    <row r="263" spans="1:9">
      <c r="A263" s="1"/>
      <c r="B263" s="1"/>
      <c r="C263" s="1"/>
      <c r="D263" s="1"/>
      <c r="E263" s="1"/>
      <c r="F263" s="1"/>
      <c r="G263" s="1"/>
      <c r="H263" s="1"/>
      <c r="I263" s="1"/>
    </row>
    <row r="264" spans="1:9">
      <c r="A264" s="1"/>
      <c r="B264" s="1"/>
      <c r="C264" s="1"/>
      <c r="D264" s="1"/>
      <c r="E264" s="1"/>
      <c r="F264" s="1"/>
      <c r="G264" s="1"/>
      <c r="H264" s="1"/>
      <c r="I264" s="1"/>
    </row>
    <row r="265" spans="1:9">
      <c r="A265" s="1"/>
      <c r="B265" s="1"/>
      <c r="C265" s="1"/>
      <c r="D265" s="1"/>
      <c r="E265" s="1"/>
      <c r="F265" s="1"/>
      <c r="G265" s="1"/>
      <c r="H265" s="1"/>
      <c r="I265" s="1"/>
    </row>
    <row r="266" spans="1:9">
      <c r="A266" s="1"/>
      <c r="B266" s="1"/>
      <c r="C266" s="1"/>
      <c r="D266" s="1"/>
      <c r="E266" s="1"/>
      <c r="F266" s="1"/>
      <c r="G266" s="1"/>
      <c r="H266" s="1"/>
      <c r="I266" s="1"/>
    </row>
    <row r="267" spans="1:9">
      <c r="A267" s="1"/>
      <c r="B267" s="1"/>
      <c r="C267" s="1"/>
      <c r="D267" s="1"/>
      <c r="E267" s="1"/>
      <c r="F267" s="1"/>
      <c r="G267" s="1"/>
      <c r="H267" s="1"/>
      <c r="I267" s="1"/>
    </row>
    <row r="268" spans="1:9">
      <c r="A268" s="1"/>
      <c r="B268" s="1"/>
      <c r="C268" s="1"/>
      <c r="D268" s="1"/>
      <c r="E268" s="1"/>
      <c r="F268" s="1"/>
      <c r="G268" s="1"/>
      <c r="H268" s="1"/>
      <c r="I268" s="1"/>
    </row>
    <row r="269" spans="1:9">
      <c r="A269" s="1"/>
      <c r="B269" s="1"/>
      <c r="C269" s="1"/>
      <c r="D269" s="1"/>
      <c r="E269" s="1"/>
      <c r="F269" s="1"/>
      <c r="G269" s="1"/>
      <c r="H269" s="1"/>
      <c r="I269" s="1"/>
    </row>
    <row r="270" spans="1:9">
      <c r="A270" s="1"/>
      <c r="B270" s="1"/>
      <c r="C270" s="1"/>
      <c r="D270" s="1"/>
      <c r="E270" s="1"/>
      <c r="F270" s="1"/>
      <c r="G270" s="1"/>
      <c r="H270" s="1"/>
      <c r="I270" s="1"/>
    </row>
    <row r="271" spans="1:9">
      <c r="A271" s="1"/>
      <c r="B271" s="1"/>
      <c r="C271" s="1"/>
      <c r="D271" s="1"/>
      <c r="E271" s="1"/>
      <c r="F271" s="1"/>
      <c r="G271" s="1"/>
      <c r="H271" s="1"/>
      <c r="I271" s="1"/>
    </row>
    <row r="272" spans="1:9">
      <c r="A272" s="1"/>
      <c r="B272" s="1"/>
      <c r="C272" s="1"/>
      <c r="D272" s="1"/>
      <c r="E272" s="1"/>
      <c r="F272" s="1"/>
      <c r="G272" s="1"/>
      <c r="H272" s="1"/>
      <c r="I272" s="1"/>
    </row>
    <row r="273" spans="1:9">
      <c r="A273" s="1"/>
      <c r="B273" s="1"/>
      <c r="C273" s="1"/>
      <c r="D273" s="1"/>
      <c r="E273" s="1"/>
      <c r="F273" s="1"/>
      <c r="G273" s="1"/>
      <c r="H273" s="1"/>
      <c r="I273" s="1"/>
    </row>
    <row r="274" spans="1:9">
      <c r="A274" s="1"/>
      <c r="B274" s="1"/>
      <c r="C274" s="1"/>
      <c r="D274" s="1"/>
      <c r="E274" s="1"/>
      <c r="F274" s="1"/>
      <c r="G274" s="1"/>
      <c r="H274" s="1"/>
      <c r="I274" s="1"/>
    </row>
    <row r="275" spans="1:9">
      <c r="A275" s="1"/>
      <c r="B275" s="1"/>
      <c r="C275" s="1"/>
      <c r="D275" s="1"/>
      <c r="E275" s="1"/>
      <c r="F275" s="1"/>
      <c r="G275" s="1"/>
      <c r="H275" s="1"/>
      <c r="I275" s="1"/>
    </row>
    <row r="276" spans="1:9">
      <c r="A276" s="1"/>
      <c r="B276" s="1"/>
      <c r="C276" s="1"/>
      <c r="D276" s="1"/>
      <c r="E276" s="1"/>
      <c r="F276" s="1"/>
      <c r="G276" s="1"/>
      <c r="H276" s="1"/>
      <c r="I276" s="1"/>
    </row>
    <row r="277" spans="1:9">
      <c r="A277" s="1"/>
      <c r="B277" s="1"/>
      <c r="C277" s="1"/>
      <c r="D277" s="1"/>
      <c r="E277" s="1"/>
      <c r="F277" s="1"/>
      <c r="G277" s="1"/>
      <c r="H277" s="1"/>
      <c r="I277" s="1"/>
    </row>
    <row r="278" spans="1:9">
      <c r="A278" s="1"/>
      <c r="B278" s="1"/>
      <c r="C278" s="1"/>
      <c r="D278" s="1"/>
      <c r="E278" s="1"/>
      <c r="F278" s="1"/>
      <c r="G278" s="1"/>
      <c r="H278" s="1"/>
      <c r="I278" s="1"/>
    </row>
    <row r="279" spans="1:9">
      <c r="A279" s="1"/>
      <c r="B279" s="1"/>
      <c r="C279" s="1"/>
      <c r="D279" s="1"/>
      <c r="E279" s="1"/>
      <c r="F279" s="1"/>
      <c r="G279" s="1"/>
      <c r="H279" s="1"/>
      <c r="I279" s="1"/>
    </row>
    <row r="280" spans="1:9">
      <c r="A280" s="1"/>
      <c r="B280" s="1"/>
      <c r="C280" s="1"/>
      <c r="D280" s="1"/>
      <c r="E280" s="1"/>
      <c r="F280" s="1"/>
      <c r="G280" s="1"/>
      <c r="H280" s="1"/>
      <c r="I280" s="1"/>
    </row>
    <row r="281" spans="1:9">
      <c r="A281" s="1"/>
      <c r="B281" s="1"/>
      <c r="C281" s="1"/>
      <c r="D281" s="1"/>
      <c r="E281" s="1"/>
      <c r="F281" s="1"/>
      <c r="G281" s="1"/>
      <c r="H281" s="1"/>
      <c r="I281" s="1"/>
    </row>
    <row r="282" spans="1:9">
      <c r="A282" s="1"/>
      <c r="B282" s="1"/>
      <c r="C282" s="1"/>
      <c r="D282" s="1"/>
      <c r="E282" s="1"/>
      <c r="F282" s="1"/>
      <c r="G282" s="1"/>
      <c r="H282" s="1"/>
      <c r="I282" s="1"/>
    </row>
    <row r="283" spans="1:9">
      <c r="A283" s="1"/>
      <c r="B283" s="1"/>
      <c r="C283" s="1"/>
      <c r="D283" s="1"/>
      <c r="E283" s="1"/>
      <c r="F283" s="1"/>
      <c r="G283" s="1"/>
      <c r="H283" s="1"/>
      <c r="I283" s="1"/>
    </row>
    <row r="284" spans="1:9">
      <c r="A284" s="1"/>
      <c r="B284" s="1"/>
      <c r="C284" s="1"/>
      <c r="D284" s="1"/>
      <c r="E284" s="1"/>
      <c r="F284" s="1"/>
      <c r="G284" s="1"/>
      <c r="H284" s="1"/>
      <c r="I284" s="1"/>
    </row>
    <row r="285" spans="1:9">
      <c r="A285" s="1"/>
      <c r="B285" s="1"/>
      <c r="C285" s="1"/>
      <c r="D285" s="1"/>
      <c r="E285" s="1"/>
      <c r="F285" s="1"/>
      <c r="G285" s="1"/>
      <c r="H285" s="1"/>
      <c r="I285" s="1"/>
    </row>
    <row r="286" spans="1:9">
      <c r="A286" s="1"/>
      <c r="B286" s="1"/>
      <c r="C286" s="1"/>
      <c r="D286" s="1"/>
      <c r="E286" s="1"/>
      <c r="F286" s="1"/>
      <c r="G286" s="1"/>
      <c r="H286" s="1"/>
      <c r="I286" s="1"/>
    </row>
    <row r="287" spans="1:9">
      <c r="A287" s="1"/>
      <c r="B287" s="1"/>
      <c r="C287" s="1"/>
      <c r="D287" s="1"/>
      <c r="E287" s="1"/>
      <c r="F287" s="1"/>
      <c r="G287" s="1"/>
      <c r="H287" s="1"/>
      <c r="I287" s="1"/>
    </row>
    <row r="288" spans="1:9">
      <c r="A288" s="1"/>
      <c r="B288" s="1"/>
      <c r="C288" s="1"/>
      <c r="D288" s="1"/>
      <c r="E288" s="1"/>
      <c r="F288" s="1"/>
      <c r="G288" s="1"/>
      <c r="H288" s="1"/>
      <c r="I288" s="1"/>
    </row>
    <row r="289" spans="1:9">
      <c r="A289" s="1"/>
      <c r="B289" s="1"/>
      <c r="C289" s="1"/>
      <c r="D289" s="1"/>
      <c r="E289" s="1"/>
      <c r="F289" s="1"/>
      <c r="G289" s="1"/>
      <c r="H289" s="1"/>
      <c r="I289" s="1"/>
    </row>
    <row r="290" spans="1:9">
      <c r="A290" s="1"/>
      <c r="B290" s="1"/>
      <c r="C290" s="1"/>
      <c r="D290" s="1"/>
      <c r="E290" s="1"/>
      <c r="F290" s="1"/>
      <c r="G290" s="1"/>
      <c r="H290" s="1"/>
      <c r="I290" s="1"/>
    </row>
    <row r="291" spans="1:9">
      <c r="A291" s="1"/>
      <c r="B291" s="1"/>
      <c r="C291" s="1"/>
      <c r="D291" s="1"/>
      <c r="E291" s="1"/>
      <c r="F291" s="1"/>
      <c r="G291" s="1"/>
      <c r="H291" s="1"/>
      <c r="I291" s="1"/>
    </row>
    <row r="292" spans="1:9">
      <c r="A292" s="1"/>
      <c r="B292" s="1"/>
      <c r="C292" s="1"/>
      <c r="D292" s="1"/>
      <c r="E292" s="1"/>
      <c r="F292" s="1"/>
      <c r="G292" s="1"/>
      <c r="H292" s="1"/>
      <c r="I292" s="1"/>
    </row>
    <row r="293" spans="1:9">
      <c r="A293" s="1"/>
      <c r="B293" s="1"/>
      <c r="C293" s="1"/>
      <c r="D293" s="1"/>
      <c r="E293" s="1"/>
      <c r="F293" s="1"/>
      <c r="G293" s="1"/>
      <c r="H293" s="1"/>
      <c r="I293" s="1"/>
    </row>
    <row r="294" spans="1:9">
      <c r="A294" s="1"/>
      <c r="B294" s="1"/>
      <c r="C294" s="1"/>
      <c r="D294" s="1"/>
      <c r="E294" s="1"/>
      <c r="F294" s="1"/>
      <c r="G294" s="1"/>
      <c r="H294" s="1"/>
      <c r="I294" s="1"/>
    </row>
    <row r="295" spans="1:9">
      <c r="A295" s="1"/>
      <c r="B295" s="1"/>
      <c r="C295" s="1"/>
      <c r="D295" s="1"/>
      <c r="E295" s="1"/>
      <c r="F295" s="1"/>
      <c r="G295" s="1"/>
      <c r="H295" s="1"/>
      <c r="I295" s="1"/>
    </row>
    <row r="296" spans="1:9">
      <c r="A296" s="1"/>
      <c r="B296" s="1"/>
      <c r="C296" s="1"/>
      <c r="D296" s="1"/>
      <c r="E296" s="1"/>
      <c r="F296" s="1"/>
      <c r="G296" s="1"/>
      <c r="H296" s="1"/>
      <c r="I296" s="1"/>
    </row>
    <row r="297" spans="1:9">
      <c r="A297" s="1"/>
      <c r="B297" s="1"/>
      <c r="C297" s="1"/>
      <c r="D297" s="1"/>
      <c r="E297" s="1"/>
      <c r="F297" s="1"/>
      <c r="G297" s="1"/>
      <c r="H297" s="1"/>
      <c r="I297" s="1"/>
    </row>
    <row r="298" spans="1:9">
      <c r="A298" s="1"/>
      <c r="B298" s="1"/>
      <c r="C298" s="1"/>
      <c r="D298" s="1"/>
      <c r="E298" s="1"/>
      <c r="F298" s="1"/>
      <c r="G298" s="1"/>
      <c r="H298" s="1"/>
      <c r="I298" s="1"/>
    </row>
    <row r="299" spans="1:9">
      <c r="A299" s="1"/>
      <c r="B299" s="1"/>
      <c r="C299" s="1"/>
      <c r="D299" s="1"/>
      <c r="E299" s="1"/>
      <c r="F299" s="1"/>
      <c r="G299" s="1"/>
      <c r="H299" s="1"/>
      <c r="I299" s="1"/>
    </row>
    <row r="300" spans="1:9">
      <c r="A300" s="1"/>
      <c r="B300" s="1"/>
      <c r="C300" s="1"/>
      <c r="D300" s="1"/>
      <c r="E300" s="1"/>
      <c r="F300" s="1"/>
      <c r="G300" s="1"/>
      <c r="H300" s="1"/>
      <c r="I300" s="1"/>
    </row>
    <row r="301" spans="1:9">
      <c r="A301" s="1"/>
      <c r="B301" s="1"/>
      <c r="C301" s="1"/>
      <c r="D301" s="1"/>
      <c r="E301" s="1"/>
      <c r="F301" s="1"/>
      <c r="G301" s="1"/>
      <c r="H301" s="1"/>
      <c r="I301" s="1"/>
    </row>
    <row r="302" spans="1:9">
      <c r="A302" s="1"/>
      <c r="B302" s="1"/>
      <c r="C302" s="1"/>
      <c r="D302" s="1"/>
      <c r="E302" s="1"/>
      <c r="F302" s="1"/>
      <c r="G302" s="1"/>
      <c r="H302" s="1"/>
      <c r="I302" s="1"/>
    </row>
    <row r="303" spans="1:9">
      <c r="A303" s="1"/>
      <c r="B303" s="1"/>
      <c r="C303" s="1"/>
      <c r="D303" s="1"/>
      <c r="E303" s="1"/>
      <c r="F303" s="1"/>
      <c r="G303" s="1"/>
      <c r="H303" s="1"/>
      <c r="I303" s="1"/>
    </row>
    <row r="304" spans="1:9">
      <c r="A304" s="1"/>
      <c r="B304" s="1"/>
      <c r="C304" s="1"/>
      <c r="D304" s="1"/>
      <c r="E304" s="1"/>
      <c r="F304" s="1"/>
      <c r="G304" s="1"/>
      <c r="H304" s="1"/>
      <c r="I304" s="1"/>
    </row>
    <row r="305" spans="1:9">
      <c r="A305" s="1"/>
      <c r="B305" s="1"/>
      <c r="C305" s="1"/>
      <c r="D305" s="1"/>
      <c r="E305" s="1"/>
      <c r="F305" s="1"/>
      <c r="G305" s="1"/>
      <c r="H305" s="1"/>
      <c r="I305" s="1"/>
    </row>
    <row r="306" spans="1:9">
      <c r="A306" s="1"/>
      <c r="B306" s="1"/>
      <c r="C306" s="1"/>
      <c r="D306" s="1"/>
      <c r="E306" s="1"/>
      <c r="F306" s="1"/>
      <c r="G306" s="1"/>
      <c r="H306" s="1"/>
      <c r="I306" s="1"/>
    </row>
    <row r="307" spans="1:9">
      <c r="A307" s="1"/>
      <c r="B307" s="1"/>
      <c r="C307" s="1"/>
      <c r="D307" s="1"/>
      <c r="E307" s="1"/>
      <c r="F307" s="1"/>
      <c r="G307" s="1"/>
      <c r="H307" s="1"/>
      <c r="I307" s="1"/>
    </row>
    <row r="308" spans="1:9">
      <c r="A308" s="1"/>
      <c r="B308" s="1"/>
      <c r="C308" s="1"/>
      <c r="D308" s="1"/>
      <c r="E308" s="1"/>
      <c r="F308" s="1"/>
      <c r="G308" s="1"/>
      <c r="H308" s="1"/>
      <c r="I308" s="1"/>
    </row>
    <row r="309" spans="1:9">
      <c r="A309" s="1"/>
      <c r="B309" s="1"/>
      <c r="C309" s="1"/>
      <c r="D309" s="1"/>
      <c r="E309" s="1"/>
      <c r="F309" s="1"/>
      <c r="G309" s="1"/>
      <c r="H309" s="1"/>
      <c r="I309" s="1"/>
    </row>
    <row r="310" spans="1:9">
      <c r="A310" s="1"/>
      <c r="B310" s="1"/>
      <c r="C310" s="1"/>
      <c r="D310" s="1"/>
      <c r="E310" s="1"/>
      <c r="F310" s="1"/>
      <c r="G310" s="1"/>
      <c r="H310" s="1"/>
      <c r="I310" s="1"/>
    </row>
    <row r="311" spans="1:9">
      <c r="A311" s="1"/>
      <c r="B311" s="1"/>
      <c r="C311" s="1"/>
      <c r="D311" s="1"/>
      <c r="E311" s="1"/>
      <c r="F311" s="1"/>
      <c r="G311" s="1"/>
      <c r="H311" s="1"/>
      <c r="I311" s="1"/>
    </row>
    <row r="312" spans="1:9">
      <c r="A312" s="1"/>
      <c r="B312" s="1"/>
      <c r="C312" s="1"/>
      <c r="D312" s="1"/>
      <c r="E312" s="1"/>
      <c r="F312" s="1"/>
      <c r="G312" s="1"/>
      <c r="H312" s="1"/>
      <c r="I312" s="1"/>
    </row>
    <row r="313" spans="1:9">
      <c r="A313" s="1"/>
      <c r="B313" s="1"/>
      <c r="C313" s="1"/>
      <c r="D313" s="1"/>
      <c r="E313" s="1"/>
      <c r="F313" s="1"/>
      <c r="G313" s="1"/>
      <c r="H313" s="1"/>
      <c r="I313" s="1"/>
    </row>
    <row r="314" spans="1:9">
      <c r="A314" s="1"/>
      <c r="B314" s="1"/>
      <c r="C314" s="1"/>
      <c r="D314" s="1"/>
      <c r="E314" s="1"/>
      <c r="F314" s="1"/>
      <c r="G314" s="1"/>
      <c r="H314" s="1"/>
      <c r="I314" s="1"/>
    </row>
    <row r="315" spans="1:9">
      <c r="A315" s="1"/>
      <c r="B315" s="1"/>
      <c r="C315" s="1"/>
      <c r="D315" s="1"/>
      <c r="E315" s="1"/>
      <c r="F315" s="1"/>
      <c r="G315" s="1"/>
      <c r="H315" s="1"/>
      <c r="I315" s="1"/>
    </row>
    <row r="316" spans="1:9">
      <c r="A316" s="1"/>
      <c r="B316" s="1"/>
      <c r="C316" s="1"/>
      <c r="D316" s="1"/>
      <c r="E316" s="1"/>
      <c r="F316" s="1"/>
      <c r="G316" s="1"/>
      <c r="H316" s="1"/>
      <c r="I316" s="1"/>
    </row>
    <row r="317" spans="1:9">
      <c r="A317" s="1"/>
      <c r="B317" s="1"/>
      <c r="C317" s="1"/>
      <c r="D317" s="1"/>
      <c r="E317" s="1"/>
      <c r="F317" s="1"/>
      <c r="G317" s="1"/>
      <c r="H317" s="1"/>
      <c r="I317" s="1"/>
    </row>
    <row r="318" spans="1:9">
      <c r="A318" s="1"/>
      <c r="B318" s="1"/>
      <c r="C318" s="1"/>
      <c r="D318" s="1"/>
      <c r="E318" s="1"/>
      <c r="F318" s="1"/>
      <c r="G318" s="1"/>
      <c r="H318" s="1"/>
      <c r="I318" s="1"/>
    </row>
    <row r="319" spans="1:9">
      <c r="A319" s="1"/>
      <c r="B319" s="1"/>
      <c r="C319" s="1"/>
      <c r="D319" s="1"/>
      <c r="E319" s="1"/>
      <c r="F319" s="1"/>
      <c r="G319" s="1"/>
      <c r="H319" s="1"/>
      <c r="I319" s="1"/>
    </row>
    <row r="320" spans="1:9">
      <c r="A320" s="1"/>
      <c r="B320" s="1"/>
      <c r="C320" s="1"/>
      <c r="D320" s="1"/>
      <c r="E320" s="1"/>
      <c r="F320" s="1"/>
      <c r="G320" s="1"/>
      <c r="H320" s="1"/>
      <c r="I320" s="1"/>
    </row>
    <row r="321" spans="1:9">
      <c r="A321" s="1"/>
      <c r="B321" s="1"/>
      <c r="C321" s="1"/>
      <c r="D321" s="1"/>
      <c r="E321" s="1"/>
      <c r="F321" s="1"/>
      <c r="G321" s="1"/>
      <c r="H321" s="1"/>
      <c r="I321" s="1"/>
    </row>
    <row r="322" spans="1:9">
      <c r="A322" s="1"/>
      <c r="B322" s="1"/>
      <c r="C322" s="1"/>
      <c r="D322" s="1"/>
      <c r="E322" s="1"/>
      <c r="F322" s="1"/>
      <c r="G322" s="1"/>
      <c r="H322" s="1"/>
      <c r="I322" s="1"/>
    </row>
    <row r="323" spans="1:9">
      <c r="A323" s="1"/>
      <c r="B323" s="1"/>
      <c r="C323" s="1"/>
      <c r="D323" s="1"/>
      <c r="E323" s="1"/>
      <c r="F323" s="1"/>
      <c r="G323" s="1"/>
      <c r="H323" s="1"/>
      <c r="I323" s="1"/>
    </row>
    <row r="324" spans="1:9">
      <c r="A324" s="1"/>
      <c r="B324" s="1"/>
      <c r="C324" s="1"/>
      <c r="D324" s="1"/>
      <c r="E324" s="1"/>
      <c r="F324" s="1"/>
      <c r="G324" s="1"/>
      <c r="H324" s="1"/>
      <c r="I324" s="1"/>
    </row>
    <row r="325" spans="1:9">
      <c r="A325" s="1"/>
      <c r="B325" s="1"/>
      <c r="C325" s="1"/>
      <c r="D325" s="1"/>
      <c r="E325" s="1"/>
      <c r="F325" s="1"/>
      <c r="G325" s="1"/>
      <c r="H325" s="1"/>
      <c r="I325" s="1"/>
    </row>
    <row r="326" spans="1:9">
      <c r="A326" s="1"/>
      <c r="B326" s="1"/>
      <c r="C326" s="1"/>
      <c r="D326" s="1"/>
      <c r="E326" s="1"/>
      <c r="F326" s="1"/>
      <c r="G326" s="1"/>
      <c r="H326" s="1"/>
      <c r="I326" s="1"/>
    </row>
    <row r="327" spans="1:9">
      <c r="A327" s="1"/>
      <c r="B327" s="1"/>
      <c r="C327" s="1"/>
      <c r="D327" s="1"/>
      <c r="E327" s="1"/>
      <c r="F327" s="1"/>
      <c r="G327" s="1"/>
      <c r="H327" s="1"/>
      <c r="I327" s="1"/>
    </row>
    <row r="328" spans="1:9">
      <c r="A328" s="1"/>
      <c r="B328" s="1"/>
      <c r="C328" s="1"/>
      <c r="D328" s="1"/>
      <c r="E328" s="1"/>
      <c r="F328" s="1"/>
      <c r="G328" s="1"/>
      <c r="H328" s="1"/>
      <c r="I328" s="1"/>
    </row>
    <row r="329" spans="1:9">
      <c r="A329" s="1"/>
      <c r="B329" s="1"/>
      <c r="C329" s="1"/>
      <c r="D329" s="1"/>
      <c r="E329" s="1"/>
      <c r="F329" s="1"/>
      <c r="G329" s="1"/>
      <c r="H329" s="1"/>
      <c r="I329" s="1"/>
    </row>
    <row r="330" spans="1:9">
      <c r="A330" s="1"/>
      <c r="B330" s="1"/>
      <c r="C330" s="1"/>
      <c r="D330" s="1"/>
      <c r="E330" s="1"/>
      <c r="F330" s="1"/>
      <c r="G330" s="1"/>
      <c r="H330" s="1"/>
      <c r="I330" s="1"/>
    </row>
    <row r="331" spans="1:9">
      <c r="A331" s="1"/>
      <c r="B331" s="1"/>
      <c r="C331" s="1"/>
      <c r="D331" s="1"/>
      <c r="E331" s="1"/>
      <c r="F331" s="1"/>
      <c r="G331" s="1"/>
      <c r="H331" s="1"/>
      <c r="I331" s="1"/>
    </row>
    <row r="332" spans="1:9">
      <c r="A332" s="1"/>
      <c r="B332" s="1"/>
      <c r="C332" s="1"/>
      <c r="D332" s="1"/>
      <c r="E332" s="1"/>
      <c r="F332" s="1"/>
      <c r="G332" s="1"/>
      <c r="H332" s="1"/>
      <c r="I332" s="1"/>
    </row>
    <row r="333" spans="1:9">
      <c r="A333" s="1"/>
      <c r="B333" s="1"/>
      <c r="C333" s="1"/>
      <c r="D333" s="1"/>
      <c r="E333" s="1"/>
      <c r="F333" s="1"/>
      <c r="G333" s="1"/>
      <c r="H333" s="1"/>
      <c r="I333" s="1"/>
    </row>
    <row r="334" spans="1:9">
      <c r="A334" s="1"/>
      <c r="B334" s="1"/>
      <c r="C334" s="1"/>
      <c r="D334" s="1"/>
      <c r="E334" s="1"/>
      <c r="F334" s="1"/>
      <c r="G334" s="1"/>
      <c r="H334" s="1"/>
      <c r="I334" s="1"/>
    </row>
    <row r="335" spans="1:9">
      <c r="A335" s="1"/>
      <c r="B335" s="1"/>
      <c r="C335" s="1"/>
      <c r="D335" s="1"/>
      <c r="E335" s="1"/>
      <c r="F335" s="1"/>
      <c r="G335" s="1"/>
      <c r="H335" s="1"/>
      <c r="I335" s="1"/>
    </row>
    <row r="336" spans="1:9">
      <c r="A336" s="1"/>
      <c r="B336" s="1"/>
      <c r="C336" s="1"/>
      <c r="D336" s="1"/>
      <c r="E336" s="1"/>
      <c r="F336" s="1"/>
      <c r="G336" s="1"/>
      <c r="H336" s="1"/>
      <c r="I336" s="1"/>
    </row>
    <row r="337" spans="1:9">
      <c r="A337" s="1"/>
      <c r="B337" s="1"/>
      <c r="C337" s="1"/>
      <c r="D337" s="1"/>
      <c r="E337" s="1"/>
      <c r="F337" s="1"/>
      <c r="G337" s="1"/>
      <c r="H337" s="1"/>
      <c r="I337" s="1"/>
    </row>
    <row r="338" spans="1:9">
      <c r="A338" s="1"/>
      <c r="B338" s="1"/>
      <c r="C338" s="1"/>
      <c r="D338" s="1"/>
      <c r="E338" s="1"/>
      <c r="F338" s="1"/>
      <c r="G338" s="1"/>
      <c r="H338" s="1"/>
      <c r="I338" s="1"/>
    </row>
    <row r="339" spans="1:9">
      <c r="A339" s="1"/>
      <c r="B339" s="1"/>
      <c r="C339" s="1"/>
      <c r="D339" s="1"/>
      <c r="E339" s="1"/>
      <c r="F339" s="1"/>
      <c r="G339" s="1"/>
      <c r="H339" s="1"/>
      <c r="I339" s="1"/>
    </row>
    <row r="340" spans="1:9">
      <c r="A340" s="1"/>
      <c r="B340" s="1"/>
      <c r="C340" s="1"/>
      <c r="D340" s="1"/>
      <c r="E340" s="1"/>
      <c r="F340" s="1"/>
      <c r="G340" s="1"/>
      <c r="H340" s="1"/>
      <c r="I340" s="1"/>
    </row>
    <row r="341" spans="1:9">
      <c r="A341" s="1"/>
      <c r="B341" s="1"/>
      <c r="C341" s="1"/>
      <c r="D341" s="1"/>
      <c r="E341" s="1"/>
      <c r="F341" s="1"/>
      <c r="G341" s="1"/>
      <c r="H341" s="1"/>
      <c r="I341" s="1"/>
    </row>
    <row r="342" spans="1:9">
      <c r="A342" s="1"/>
      <c r="B342" s="1"/>
      <c r="C342" s="1"/>
      <c r="D342" s="1"/>
      <c r="E342" s="1"/>
      <c r="F342" s="1"/>
      <c r="G342" s="1"/>
      <c r="H342" s="1"/>
      <c r="I342" s="1"/>
    </row>
    <row r="343" spans="1:9">
      <c r="A343" s="1"/>
      <c r="B343" s="1"/>
      <c r="C343" s="1"/>
      <c r="D343" s="1"/>
      <c r="E343" s="1"/>
      <c r="F343" s="1"/>
      <c r="G343" s="1"/>
      <c r="H343" s="1"/>
      <c r="I343" s="1"/>
    </row>
    <row r="344" spans="1:9">
      <c r="A344" s="1"/>
      <c r="B344" s="1"/>
      <c r="C344" s="1"/>
      <c r="D344" s="1"/>
      <c r="E344" s="1"/>
      <c r="F344" s="1"/>
      <c r="G344" s="1"/>
      <c r="H344" s="1"/>
      <c r="I344" s="1"/>
    </row>
    <row r="345" spans="1:9">
      <c r="A345" s="1"/>
      <c r="B345" s="1"/>
      <c r="C345" s="1"/>
      <c r="D345" s="1"/>
      <c r="E345" s="1"/>
      <c r="F345" s="1"/>
      <c r="G345" s="1"/>
      <c r="H345" s="1"/>
      <c r="I345" s="1"/>
    </row>
    <row r="346" spans="1:9">
      <c r="A346" s="1"/>
      <c r="B346" s="1"/>
      <c r="C346" s="1"/>
      <c r="D346" s="1"/>
      <c r="E346" s="1"/>
      <c r="F346" s="1"/>
      <c r="G346" s="1"/>
      <c r="H346" s="1"/>
      <c r="I346" s="1"/>
    </row>
    <row r="347" spans="1:9">
      <c r="A347" s="1"/>
      <c r="B347" s="1"/>
      <c r="C347" s="1"/>
      <c r="D347" s="1"/>
      <c r="E347" s="1"/>
      <c r="F347" s="1"/>
      <c r="G347" s="1"/>
      <c r="H347" s="1"/>
      <c r="I347" s="1"/>
    </row>
    <row r="348" spans="1:9">
      <c r="A348" s="1"/>
      <c r="B348" s="1"/>
      <c r="C348" s="1"/>
      <c r="D348" s="1"/>
      <c r="E348" s="1"/>
      <c r="F348" s="1"/>
      <c r="G348" s="1"/>
      <c r="H348" s="1"/>
      <c r="I348" s="1"/>
    </row>
    <row r="349" spans="1:9">
      <c r="A349" s="1"/>
      <c r="B349" s="1"/>
      <c r="C349" s="1"/>
      <c r="D349" s="1"/>
      <c r="E349" s="1"/>
      <c r="F349" s="1"/>
      <c r="G349" s="1"/>
      <c r="H349" s="1"/>
      <c r="I349" s="1"/>
    </row>
    <row r="350" spans="1:9">
      <c r="A350" s="1"/>
      <c r="B350" s="1"/>
      <c r="C350" s="1"/>
      <c r="D350" s="1"/>
      <c r="E350" s="1"/>
      <c r="F350" s="1"/>
      <c r="G350" s="1"/>
      <c r="H350" s="1"/>
      <c r="I350" s="1"/>
    </row>
    <row r="351" spans="1:9">
      <c r="A351" s="1"/>
      <c r="B351" s="1"/>
      <c r="C351" s="1"/>
      <c r="D351" s="1"/>
      <c r="E351" s="1"/>
      <c r="F351" s="1"/>
      <c r="G351" s="1"/>
      <c r="H351" s="1"/>
      <c r="I351" s="1"/>
    </row>
    <row r="352" spans="1:9">
      <c r="A352" s="1"/>
      <c r="B352" s="1"/>
      <c r="C352" s="1"/>
      <c r="D352" s="1"/>
      <c r="E352" s="1"/>
      <c r="F352" s="1"/>
      <c r="G352" s="1"/>
      <c r="H352" s="1"/>
      <c r="I352" s="1"/>
    </row>
    <row r="353" spans="1:9">
      <c r="A353" s="1"/>
      <c r="B353" s="1"/>
      <c r="C353" s="1"/>
      <c r="D353" s="1"/>
      <c r="E353" s="1"/>
      <c r="F353" s="1"/>
      <c r="G353" s="1"/>
      <c r="H353" s="1"/>
      <c r="I353" s="1"/>
    </row>
    <row r="354" spans="1:9">
      <c r="A354" s="1"/>
      <c r="B354" s="1"/>
      <c r="C354" s="1"/>
      <c r="D354" s="1"/>
      <c r="E354" s="1"/>
      <c r="F354" s="1"/>
      <c r="G354" s="1"/>
      <c r="H354" s="1"/>
      <c r="I354" s="1"/>
    </row>
    <row r="355" spans="1:9">
      <c r="A355" s="1"/>
      <c r="B355" s="1"/>
      <c r="C355" s="1"/>
      <c r="D355" s="1"/>
      <c r="E355" s="1"/>
      <c r="F355" s="1"/>
      <c r="G355" s="1"/>
      <c r="H355" s="1"/>
      <c r="I355" s="1"/>
    </row>
    <row r="356" spans="1:9">
      <c r="A356" s="1"/>
      <c r="B356" s="1"/>
      <c r="C356" s="1"/>
      <c r="D356" s="1"/>
      <c r="E356" s="1"/>
      <c r="F356" s="1"/>
      <c r="G356" s="1"/>
      <c r="H356" s="1"/>
      <c r="I356" s="1"/>
    </row>
    <row r="357" spans="1:9">
      <c r="A357" s="1"/>
      <c r="B357" s="1"/>
      <c r="C357" s="1"/>
      <c r="D357" s="1"/>
      <c r="E357" s="1"/>
      <c r="F357" s="1"/>
      <c r="G357" s="1"/>
      <c r="H357" s="1"/>
      <c r="I357" s="1"/>
    </row>
    <row r="358" spans="1:9">
      <c r="A358" s="1"/>
      <c r="B358" s="1"/>
      <c r="C358" s="1"/>
      <c r="D358" s="1"/>
      <c r="E358" s="1"/>
      <c r="F358" s="1"/>
      <c r="G358" s="1"/>
      <c r="H358" s="1"/>
      <c r="I358" s="1"/>
    </row>
    <row r="359" spans="1:9">
      <c r="A359" s="1"/>
      <c r="B359" s="1"/>
      <c r="C359" s="1"/>
      <c r="D359" s="1"/>
      <c r="E359" s="1"/>
      <c r="F359" s="1"/>
      <c r="G359" s="1"/>
      <c r="H359" s="1"/>
      <c r="I359" s="1"/>
    </row>
    <row r="360" spans="1:9">
      <c r="A360" s="1"/>
      <c r="B360" s="1"/>
      <c r="C360" s="1"/>
      <c r="D360" s="1"/>
      <c r="E360" s="1"/>
      <c r="F360" s="1"/>
      <c r="G360" s="1"/>
      <c r="H360" s="1"/>
      <c r="I360" s="1"/>
    </row>
    <row r="361" spans="1:9">
      <c r="A361" s="1"/>
      <c r="B361" s="1"/>
      <c r="C361" s="1"/>
      <c r="D361" s="1"/>
      <c r="E361" s="1"/>
      <c r="F361" s="1"/>
      <c r="G361" s="1"/>
      <c r="H361" s="1"/>
      <c r="I361" s="1"/>
    </row>
    <row r="362" spans="1:9">
      <c r="A362" s="1"/>
      <c r="B362" s="1"/>
      <c r="C362" s="1"/>
      <c r="D362" s="1"/>
      <c r="E362" s="1"/>
      <c r="F362" s="1"/>
      <c r="G362" s="1"/>
      <c r="H362" s="1"/>
      <c r="I362" s="1"/>
    </row>
    <row r="363" spans="1:9">
      <c r="A363" s="1"/>
      <c r="B363" s="1"/>
      <c r="C363" s="1"/>
      <c r="D363" s="1"/>
      <c r="E363" s="1"/>
      <c r="F363" s="1"/>
      <c r="G363" s="1"/>
      <c r="H363" s="1"/>
      <c r="I363" s="1"/>
    </row>
    <row r="364" spans="1:9">
      <c r="A364" s="1"/>
      <c r="B364" s="1"/>
      <c r="C364" s="1"/>
      <c r="D364" s="1"/>
      <c r="E364" s="1"/>
      <c r="F364" s="1"/>
      <c r="G364" s="1"/>
      <c r="H364" s="1"/>
      <c r="I364" s="1"/>
    </row>
    <row r="365" spans="1:9">
      <c r="A365" s="1"/>
      <c r="B365" s="1"/>
      <c r="C365" s="1"/>
      <c r="D365" s="1"/>
      <c r="E365" s="1"/>
      <c r="F365" s="1"/>
      <c r="G365" s="1"/>
      <c r="H365" s="1"/>
      <c r="I365" s="1"/>
    </row>
    <row r="366" spans="1:9">
      <c r="A366" s="1"/>
      <c r="B366" s="1"/>
      <c r="C366" s="1"/>
      <c r="D366" s="1"/>
      <c r="E366" s="1"/>
      <c r="F366" s="1"/>
      <c r="G366" s="1"/>
      <c r="H366" s="1"/>
      <c r="I366" s="1"/>
    </row>
    <row r="367" spans="1:9">
      <c r="A367" s="1"/>
      <c r="B367" s="1"/>
      <c r="C367" s="1"/>
      <c r="D367" s="1"/>
      <c r="E367" s="1"/>
      <c r="F367" s="1"/>
      <c r="G367" s="1"/>
      <c r="H367" s="1"/>
      <c r="I367" s="1"/>
    </row>
    <row r="368" spans="1:9">
      <c r="A368" s="1"/>
      <c r="B368" s="1"/>
      <c r="C368" s="1"/>
      <c r="D368" s="1"/>
      <c r="E368" s="1"/>
      <c r="F368" s="1"/>
      <c r="G368" s="1"/>
      <c r="H368" s="1"/>
      <c r="I368" s="1"/>
    </row>
    <row r="369" spans="1:9">
      <c r="A369" s="1"/>
      <c r="B369" s="1"/>
      <c r="C369" s="1"/>
      <c r="D369" s="1"/>
      <c r="E369" s="1"/>
      <c r="F369" s="1"/>
      <c r="G369" s="1"/>
      <c r="H369" s="1"/>
      <c r="I369" s="1"/>
    </row>
    <row r="370" spans="1:9">
      <c r="A370" s="1"/>
      <c r="B370" s="1"/>
      <c r="C370" s="1"/>
      <c r="D370" s="1"/>
      <c r="E370" s="1"/>
      <c r="F370" s="1"/>
      <c r="G370" s="1"/>
      <c r="H370" s="1"/>
      <c r="I370" s="1"/>
    </row>
    <row r="371" spans="1:9">
      <c r="A371" s="1"/>
      <c r="B371" s="1"/>
      <c r="C371" s="1"/>
      <c r="D371" s="1"/>
      <c r="E371" s="1"/>
      <c r="F371" s="1"/>
      <c r="G371" s="1"/>
      <c r="H371" s="1"/>
      <c r="I371" s="1"/>
    </row>
    <row r="372" spans="1:9">
      <c r="A372" s="1"/>
      <c r="B372" s="1"/>
      <c r="C372" s="1"/>
      <c r="D372" s="1"/>
      <c r="E372" s="1"/>
      <c r="F372" s="1"/>
      <c r="G372" s="1"/>
      <c r="H372" s="1"/>
      <c r="I372" s="1"/>
    </row>
    <row r="373" spans="1:9">
      <c r="A373" s="1"/>
      <c r="B373" s="1"/>
      <c r="C373" s="1"/>
      <c r="D373" s="1"/>
      <c r="E373" s="1"/>
      <c r="F373" s="1"/>
      <c r="G373" s="1"/>
      <c r="H373" s="1"/>
      <c r="I373" s="1"/>
    </row>
    <row r="374" spans="1:9">
      <c r="A374" s="1"/>
      <c r="B374" s="1"/>
      <c r="C374" s="1"/>
      <c r="D374" s="1"/>
      <c r="E374" s="1"/>
      <c r="F374" s="1"/>
      <c r="G374" s="1"/>
      <c r="H374" s="1"/>
      <c r="I374" s="1"/>
    </row>
    <row r="375" spans="1:9">
      <c r="A375" s="1"/>
      <c r="B375" s="1"/>
      <c r="C375" s="1"/>
      <c r="D375" s="1"/>
      <c r="E375" s="1"/>
      <c r="F375" s="1"/>
      <c r="G375" s="1"/>
      <c r="H375" s="1"/>
      <c r="I375" s="1"/>
    </row>
    <row r="376" spans="1:9">
      <c r="A376" s="1"/>
      <c r="B376" s="1"/>
      <c r="C376" s="1"/>
      <c r="D376" s="1"/>
      <c r="E376" s="1"/>
      <c r="F376" s="1"/>
      <c r="G376" s="1"/>
      <c r="H376" s="1"/>
      <c r="I376" s="1"/>
    </row>
    <row r="377" spans="1:9">
      <c r="A377" s="1"/>
      <c r="B377" s="1"/>
      <c r="C377" s="1"/>
      <c r="D377" s="1"/>
      <c r="E377" s="1"/>
      <c r="F377" s="1"/>
      <c r="G377" s="1"/>
      <c r="H377" s="1"/>
      <c r="I377" s="1"/>
    </row>
    <row r="378" spans="1:9">
      <c r="A378" s="1"/>
      <c r="B378" s="1"/>
      <c r="C378" s="1"/>
      <c r="D378" s="1"/>
      <c r="E378" s="1"/>
      <c r="F378" s="1"/>
      <c r="G378" s="1"/>
      <c r="H378" s="1"/>
      <c r="I378" s="1"/>
    </row>
    <row r="379" spans="1:9">
      <c r="A379" s="1"/>
      <c r="B379" s="1"/>
      <c r="C379" s="1"/>
      <c r="D379" s="1"/>
      <c r="E379" s="1"/>
      <c r="F379" s="1"/>
      <c r="G379" s="1"/>
      <c r="H379" s="1"/>
      <c r="I379" s="1"/>
    </row>
    <row r="380" spans="1:9">
      <c r="A380" s="1"/>
      <c r="B380" s="1"/>
      <c r="C380" s="1"/>
      <c r="D380" s="1"/>
      <c r="E380" s="1"/>
      <c r="F380" s="1"/>
      <c r="G380" s="1"/>
      <c r="H380" s="1"/>
      <c r="I380" s="1"/>
    </row>
    <row r="381" spans="1:9">
      <c r="A381" s="1"/>
      <c r="B381" s="1"/>
      <c r="C381" s="1"/>
      <c r="D381" s="1"/>
      <c r="E381" s="1"/>
      <c r="F381" s="1"/>
      <c r="G381" s="1"/>
      <c r="H381" s="1"/>
      <c r="I381" s="1"/>
    </row>
    <row r="382" spans="1:9">
      <c r="A382" s="1"/>
      <c r="B382" s="1"/>
      <c r="C382" s="1"/>
      <c r="D382" s="1"/>
      <c r="E382" s="1"/>
      <c r="F382" s="1"/>
      <c r="G382" s="1"/>
      <c r="H382" s="1"/>
      <c r="I382" s="1"/>
    </row>
    <row r="383" spans="1:9">
      <c r="A383" s="1"/>
      <c r="B383" s="1"/>
      <c r="C383" s="1"/>
      <c r="D383" s="1"/>
      <c r="E383" s="1"/>
      <c r="F383" s="1"/>
      <c r="G383" s="1"/>
      <c r="H383" s="1"/>
      <c r="I383" s="1"/>
    </row>
    <row r="384" spans="1:9">
      <c r="A384" s="1"/>
      <c r="B384" s="1"/>
      <c r="C384" s="1"/>
      <c r="D384" s="1"/>
      <c r="E384" s="1"/>
      <c r="F384" s="1"/>
      <c r="G384" s="1"/>
      <c r="H384" s="1"/>
      <c r="I384" s="1"/>
    </row>
    <row r="385" spans="1:9">
      <c r="A385" s="1"/>
      <c r="B385" s="1"/>
      <c r="C385" s="1"/>
      <c r="D385" s="1"/>
      <c r="E385" s="1"/>
      <c r="F385" s="1"/>
      <c r="G385" s="1"/>
      <c r="H385" s="1"/>
      <c r="I385" s="1"/>
    </row>
    <row r="386" spans="1:9">
      <c r="A386" s="1"/>
      <c r="B386" s="1"/>
      <c r="C386" s="1"/>
      <c r="D386" s="1"/>
      <c r="E386" s="1"/>
      <c r="F386" s="1"/>
      <c r="G386" s="1"/>
      <c r="H386" s="1"/>
      <c r="I386" s="1"/>
    </row>
    <row r="387" spans="1:9">
      <c r="A387" s="1"/>
      <c r="B387" s="1"/>
      <c r="C387" s="1"/>
      <c r="D387" s="1"/>
      <c r="E387" s="1"/>
      <c r="F387" s="1"/>
      <c r="G387" s="1"/>
      <c r="H387" s="1"/>
      <c r="I387" s="1"/>
    </row>
    <row r="388" spans="1:9">
      <c r="A388" s="1"/>
      <c r="B388" s="1"/>
      <c r="C388" s="1"/>
      <c r="D388" s="1"/>
      <c r="E388" s="1"/>
      <c r="F388" s="1"/>
      <c r="G388" s="1"/>
      <c r="H388" s="1"/>
      <c r="I388" s="1"/>
    </row>
    <row r="389" spans="1:9">
      <c r="A389" s="1"/>
      <c r="B389" s="1"/>
      <c r="C389" s="1"/>
      <c r="D389" s="1"/>
      <c r="E389" s="1"/>
      <c r="F389" s="1"/>
      <c r="G389" s="1"/>
      <c r="H389" s="1"/>
      <c r="I389" s="1"/>
    </row>
    <row r="390" spans="1:9">
      <c r="A390" s="1"/>
      <c r="B390" s="1"/>
      <c r="C390" s="1"/>
      <c r="D390" s="1"/>
      <c r="E390" s="1"/>
      <c r="F390" s="1"/>
      <c r="G390" s="1"/>
      <c r="H390" s="1"/>
      <c r="I390" s="1"/>
    </row>
    <row r="391" spans="1:9">
      <c r="A391" s="1"/>
      <c r="B391" s="1"/>
      <c r="C391" s="1"/>
      <c r="D391" s="1"/>
      <c r="E391" s="1"/>
      <c r="F391" s="1"/>
      <c r="G391" s="1"/>
      <c r="H391" s="1"/>
      <c r="I391" s="1"/>
    </row>
    <row r="392" spans="1:9">
      <c r="A392" s="1"/>
      <c r="B392" s="1"/>
      <c r="C392" s="1"/>
      <c r="D392" s="1"/>
      <c r="E392" s="1"/>
      <c r="F392" s="1"/>
      <c r="G392" s="1"/>
      <c r="H392" s="1"/>
      <c r="I392" s="1"/>
    </row>
    <row r="393" spans="1:9">
      <c r="A393" s="1"/>
      <c r="B393" s="1"/>
      <c r="C393" s="1"/>
      <c r="D393" s="1"/>
      <c r="E393" s="1"/>
      <c r="F393" s="1"/>
      <c r="G393" s="1"/>
      <c r="H393" s="1"/>
      <c r="I393" s="1"/>
    </row>
    <row r="394" spans="1:9">
      <c r="A394" s="1"/>
      <c r="B394" s="1"/>
      <c r="C394" s="1"/>
      <c r="D394" s="1"/>
      <c r="E394" s="1"/>
      <c r="F394" s="1"/>
      <c r="G394" s="1"/>
      <c r="H394" s="1"/>
      <c r="I394" s="1"/>
    </row>
    <row r="395" spans="1:9">
      <c r="A395" s="1"/>
      <c r="B395" s="1"/>
      <c r="C395" s="1"/>
      <c r="D395" s="1"/>
      <c r="E395" s="1"/>
      <c r="F395" s="1"/>
      <c r="G395" s="1"/>
      <c r="H395" s="1"/>
      <c r="I395" s="1"/>
    </row>
    <row r="396" spans="1:9">
      <c r="A396" s="1"/>
      <c r="B396" s="1"/>
      <c r="C396" s="1"/>
      <c r="D396" s="1"/>
      <c r="E396" s="1"/>
      <c r="F396" s="1"/>
      <c r="G396" s="1"/>
      <c r="H396" s="1"/>
      <c r="I396" s="1"/>
    </row>
    <row r="397" spans="1:9">
      <c r="A397" s="1"/>
      <c r="B397" s="1"/>
      <c r="C397" s="1"/>
      <c r="D397" s="1"/>
      <c r="E397" s="1"/>
      <c r="F397" s="1"/>
      <c r="G397" s="1"/>
      <c r="H397" s="1"/>
      <c r="I397" s="1"/>
    </row>
    <row r="398" spans="1:9">
      <c r="A398" s="1"/>
      <c r="B398" s="1"/>
      <c r="C398" s="1"/>
      <c r="D398" s="1"/>
      <c r="E398" s="1"/>
      <c r="F398" s="1"/>
      <c r="G398" s="1"/>
      <c r="H398" s="1"/>
      <c r="I398" s="1"/>
    </row>
    <row r="399" spans="1:9">
      <c r="A399" s="1"/>
      <c r="B399" s="1"/>
      <c r="C399" s="1"/>
      <c r="D399" s="1"/>
      <c r="E399" s="1"/>
      <c r="F399" s="1"/>
      <c r="G399" s="1"/>
      <c r="H399" s="1"/>
      <c r="I399" s="1"/>
    </row>
    <row r="400" spans="1:9">
      <c r="A400" s="1"/>
      <c r="B400" s="1"/>
      <c r="C400" s="1"/>
      <c r="D400" s="1"/>
      <c r="E400" s="1"/>
      <c r="F400" s="1"/>
      <c r="G400" s="1"/>
      <c r="H400" s="1"/>
      <c r="I400" s="1"/>
    </row>
    <row r="401" spans="1:9">
      <c r="A401" s="1"/>
      <c r="B401" s="1"/>
      <c r="C401" s="1"/>
      <c r="D401" s="1"/>
      <c r="E401" s="1"/>
      <c r="F401" s="1"/>
      <c r="G401" s="1"/>
      <c r="H401" s="1"/>
      <c r="I401" s="1"/>
    </row>
    <row r="402" spans="1:9">
      <c r="A402" s="1"/>
      <c r="B402" s="1"/>
      <c r="C402" s="1"/>
      <c r="D402" s="1"/>
      <c r="E402" s="1"/>
      <c r="F402" s="1"/>
      <c r="G402" s="1"/>
      <c r="H402" s="1"/>
      <c r="I402" s="1"/>
    </row>
    <row r="403" spans="1:9">
      <c r="A403" s="1"/>
      <c r="B403" s="1"/>
      <c r="C403" s="1"/>
      <c r="D403" s="1"/>
      <c r="E403" s="1"/>
      <c r="F403" s="1"/>
      <c r="G403" s="1"/>
      <c r="H403" s="1"/>
      <c r="I403" s="1"/>
    </row>
    <row r="404" spans="1:9">
      <c r="A404" s="1"/>
      <c r="B404" s="1"/>
      <c r="C404" s="1"/>
      <c r="D404" s="1"/>
      <c r="E404" s="1"/>
      <c r="F404" s="1"/>
      <c r="G404" s="1"/>
      <c r="H404" s="1"/>
      <c r="I404" s="1"/>
    </row>
    <row r="405" spans="1:9">
      <c r="A405" s="1"/>
      <c r="B405" s="1"/>
      <c r="C405" s="1"/>
      <c r="D405" s="1"/>
      <c r="E405" s="1"/>
      <c r="F405" s="1"/>
      <c r="G405" s="1"/>
      <c r="H405" s="1"/>
      <c r="I405" s="1"/>
    </row>
    <row r="406" spans="1:9">
      <c r="A406" s="1"/>
      <c r="B406" s="1"/>
      <c r="C406" s="1"/>
      <c r="D406" s="1"/>
      <c r="E406" s="1"/>
      <c r="F406" s="1"/>
      <c r="G406" s="1"/>
      <c r="H406" s="1"/>
      <c r="I406" s="1"/>
    </row>
    <row r="407" spans="1:9">
      <c r="A407" s="1"/>
      <c r="B407" s="1"/>
      <c r="C407" s="1"/>
      <c r="D407" s="1"/>
      <c r="E407" s="1"/>
      <c r="F407" s="1"/>
      <c r="G407" s="1"/>
      <c r="H407" s="1"/>
      <c r="I407" s="1"/>
    </row>
    <row r="408" spans="1:9">
      <c r="A408" s="1"/>
      <c r="B408" s="1"/>
      <c r="C408" s="1"/>
      <c r="D408" s="1"/>
      <c r="E408" s="1"/>
      <c r="F408" s="1"/>
      <c r="G408" s="1"/>
      <c r="H408" s="1"/>
      <c r="I408" s="1"/>
    </row>
    <row r="409" spans="1:9">
      <c r="A409" s="1"/>
      <c r="B409" s="1"/>
      <c r="C409" s="1"/>
      <c r="D409" s="1"/>
      <c r="E409" s="1"/>
      <c r="F409" s="1"/>
      <c r="G409" s="1"/>
      <c r="H409" s="1"/>
      <c r="I409" s="1"/>
    </row>
    <row r="410" spans="1:9">
      <c r="A410" s="1"/>
      <c r="B410" s="1"/>
      <c r="C410" s="1"/>
      <c r="D410" s="1"/>
      <c r="E410" s="1"/>
      <c r="F410" s="1"/>
      <c r="G410" s="1"/>
      <c r="H410" s="1"/>
      <c r="I410" s="1"/>
    </row>
    <row r="411" spans="1:9">
      <c r="A411" s="1"/>
      <c r="B411" s="1"/>
      <c r="C411" s="1"/>
      <c r="D411" s="1"/>
      <c r="E411" s="1"/>
      <c r="F411" s="1"/>
      <c r="G411" s="1"/>
      <c r="H411" s="1"/>
      <c r="I411" s="1"/>
    </row>
    <row r="412" spans="1:9">
      <c r="A412" s="1"/>
      <c r="B412" s="1"/>
      <c r="C412" s="1"/>
      <c r="D412" s="1"/>
      <c r="E412" s="1"/>
      <c r="F412" s="1"/>
      <c r="G412" s="1"/>
      <c r="H412" s="1"/>
      <c r="I412" s="1"/>
    </row>
    <row r="413" spans="1:9">
      <c r="A413" s="1"/>
      <c r="B413" s="1"/>
      <c r="C413" s="1"/>
      <c r="D413" s="1"/>
      <c r="E413" s="1"/>
      <c r="F413" s="1"/>
      <c r="G413" s="1"/>
      <c r="H413" s="1"/>
      <c r="I413" s="1"/>
    </row>
    <row r="414" spans="1:9">
      <c r="A414" s="1"/>
      <c r="B414" s="1"/>
      <c r="C414" s="1"/>
      <c r="D414" s="1"/>
      <c r="E414" s="1"/>
      <c r="F414" s="1"/>
      <c r="G414" s="1"/>
      <c r="H414" s="1"/>
      <c r="I414" s="1"/>
    </row>
    <row r="415" spans="1:9">
      <c r="A415" s="1"/>
      <c r="B415" s="1"/>
      <c r="C415" s="1"/>
      <c r="D415" s="1"/>
      <c r="E415" s="1"/>
      <c r="F415" s="1"/>
      <c r="G415" s="1"/>
      <c r="H415" s="1"/>
      <c r="I415" s="1"/>
    </row>
    <row r="416" spans="1:9">
      <c r="A416" s="1"/>
      <c r="B416" s="1"/>
      <c r="C416" s="1"/>
      <c r="D416" s="1"/>
      <c r="E416" s="1"/>
      <c r="F416" s="1"/>
      <c r="G416" s="1"/>
      <c r="H416" s="1"/>
      <c r="I416" s="1"/>
    </row>
    <row r="417" spans="1:9">
      <c r="A417" s="1"/>
      <c r="B417" s="1"/>
      <c r="C417" s="1"/>
      <c r="D417" s="1"/>
      <c r="E417" s="1"/>
      <c r="F417" s="1"/>
      <c r="G417" s="1"/>
      <c r="H417" s="1"/>
      <c r="I417" s="1"/>
    </row>
    <row r="418" spans="1:9">
      <c r="A418" s="1"/>
      <c r="B418" s="1"/>
      <c r="C418" s="1"/>
      <c r="D418" s="1"/>
      <c r="E418" s="1"/>
      <c r="F418" s="1"/>
      <c r="G418" s="1"/>
      <c r="H418" s="1"/>
      <c r="I418" s="1"/>
    </row>
    <row r="419" spans="1:9">
      <c r="A419" s="1"/>
      <c r="B419" s="1"/>
      <c r="C419" s="1"/>
      <c r="D419" s="1"/>
      <c r="E419" s="1"/>
      <c r="F419" s="1"/>
      <c r="G419" s="1"/>
      <c r="H419" s="1"/>
      <c r="I419" s="1"/>
    </row>
    <row r="420" spans="1:9">
      <c r="A420" s="1"/>
      <c r="B420" s="1"/>
      <c r="C420" s="1"/>
      <c r="D420" s="1"/>
      <c r="E420" s="1"/>
      <c r="F420" s="1"/>
      <c r="G420" s="1"/>
      <c r="H420" s="1"/>
      <c r="I420" s="1"/>
    </row>
    <row r="421" spans="1:9">
      <c r="A421" s="1"/>
      <c r="B421" s="1"/>
      <c r="C421" s="1"/>
      <c r="D421" s="1"/>
      <c r="E421" s="1"/>
      <c r="F421" s="1"/>
      <c r="G421" s="1"/>
      <c r="H421" s="1"/>
      <c r="I421" s="1"/>
    </row>
    <row r="422" spans="1:9">
      <c r="A422" s="1"/>
      <c r="B422" s="1"/>
      <c r="C422" s="1"/>
      <c r="D422" s="1"/>
      <c r="E422" s="1"/>
      <c r="F422" s="1"/>
      <c r="G422" s="1"/>
      <c r="H422" s="1"/>
      <c r="I422" s="1"/>
    </row>
    <row r="423" spans="1:9">
      <c r="A423" s="1"/>
      <c r="B423" s="1"/>
      <c r="C423" s="1"/>
      <c r="D423" s="1"/>
      <c r="E423" s="1"/>
      <c r="F423" s="1"/>
      <c r="G423" s="1"/>
      <c r="H423" s="1"/>
      <c r="I423" s="1"/>
    </row>
    <row r="424" spans="1:9">
      <c r="A424" s="1"/>
      <c r="B424" s="1"/>
      <c r="C424" s="1"/>
      <c r="D424" s="1"/>
      <c r="E424" s="1"/>
      <c r="F424" s="1"/>
      <c r="G424" s="1"/>
      <c r="H424" s="1"/>
      <c r="I424" s="1"/>
    </row>
    <row r="425" spans="1:9">
      <c r="A425" s="1"/>
      <c r="B425" s="1"/>
      <c r="C425" s="1"/>
      <c r="D425" s="1"/>
      <c r="E425" s="1"/>
      <c r="F425" s="1"/>
      <c r="G425" s="1"/>
      <c r="H425" s="1"/>
      <c r="I425" s="1"/>
    </row>
    <row r="426" spans="1:9">
      <c r="A426" s="1"/>
      <c r="B426" s="1"/>
      <c r="C426" s="1"/>
      <c r="D426" s="1"/>
      <c r="E426" s="1"/>
      <c r="F426" s="1"/>
      <c r="G426" s="1"/>
      <c r="H426" s="1"/>
      <c r="I426" s="1"/>
    </row>
    <row r="427" spans="1:9">
      <c r="A427" s="1"/>
      <c r="B427" s="1"/>
      <c r="C427" s="1"/>
      <c r="D427" s="1"/>
      <c r="E427" s="1"/>
      <c r="F427" s="1"/>
      <c r="G427" s="1"/>
      <c r="H427" s="1"/>
      <c r="I427" s="1"/>
    </row>
    <row r="428" spans="1:9">
      <c r="A428" s="1"/>
      <c r="B428" s="1"/>
      <c r="C428" s="1"/>
      <c r="D428" s="1"/>
      <c r="E428" s="1"/>
      <c r="F428" s="1"/>
      <c r="G428" s="1"/>
      <c r="H428" s="1"/>
      <c r="I428" s="1"/>
    </row>
    <row r="429" spans="1:9">
      <c r="A429" s="1"/>
      <c r="B429" s="1"/>
      <c r="C429" s="1"/>
      <c r="D429" s="1"/>
      <c r="E429" s="1"/>
      <c r="F429" s="1"/>
      <c r="G429" s="1"/>
      <c r="H429" s="1"/>
      <c r="I429" s="1"/>
    </row>
    <row r="430" spans="1:9">
      <c r="A430" s="1"/>
      <c r="B430" s="1"/>
      <c r="C430" s="1"/>
      <c r="D430" s="1"/>
      <c r="E430" s="1"/>
      <c r="F430" s="1"/>
      <c r="G430" s="1"/>
      <c r="H430" s="1"/>
      <c r="I430" s="1"/>
    </row>
    <row r="431" spans="1:9">
      <c r="A431" s="1"/>
      <c r="B431" s="1"/>
      <c r="C431" s="1"/>
      <c r="D431" s="1"/>
      <c r="E431" s="1"/>
      <c r="F431" s="1"/>
      <c r="G431" s="1"/>
      <c r="H431" s="1"/>
      <c r="I431" s="1"/>
    </row>
    <row r="432" spans="1:9">
      <c r="A432" s="1"/>
      <c r="B432" s="1"/>
      <c r="C432" s="1"/>
      <c r="D432" s="1"/>
      <c r="E432" s="1"/>
      <c r="F432" s="1"/>
      <c r="G432" s="1"/>
      <c r="H432" s="1"/>
      <c r="I432" s="1"/>
    </row>
    <row r="433" spans="1:9">
      <c r="A433" s="1"/>
      <c r="B433" s="1"/>
      <c r="C433" s="1"/>
      <c r="D433" s="1"/>
      <c r="E433" s="1"/>
      <c r="F433" s="1"/>
      <c r="G433" s="1"/>
      <c r="H433" s="1"/>
      <c r="I433" s="1"/>
    </row>
    <row r="434" spans="1:9">
      <c r="A434" s="1"/>
      <c r="B434" s="1"/>
      <c r="C434" s="1"/>
      <c r="D434" s="1"/>
      <c r="E434" s="1"/>
      <c r="F434" s="1"/>
      <c r="G434" s="1"/>
      <c r="H434" s="1"/>
      <c r="I434" s="1"/>
    </row>
    <row r="435" spans="1:9">
      <c r="A435" s="1"/>
      <c r="B435" s="1"/>
      <c r="C435" s="1"/>
      <c r="D435" s="1"/>
      <c r="E435" s="1"/>
      <c r="F435" s="1"/>
      <c r="G435" s="1"/>
      <c r="H435" s="1"/>
      <c r="I435" s="1"/>
    </row>
    <row r="436" spans="1:9">
      <c r="A436" s="1"/>
      <c r="B436" s="1"/>
      <c r="C436" s="1"/>
      <c r="D436" s="1"/>
      <c r="E436" s="1"/>
      <c r="F436" s="1"/>
      <c r="G436" s="1"/>
      <c r="H436" s="1"/>
      <c r="I436" s="1"/>
    </row>
    <row r="437" spans="1:9">
      <c r="A437" s="1"/>
      <c r="B437" s="1"/>
      <c r="C437" s="1"/>
      <c r="D437" s="1"/>
      <c r="E437" s="1"/>
      <c r="F437" s="1"/>
      <c r="G437" s="1"/>
      <c r="H437" s="1"/>
      <c r="I437" s="1"/>
    </row>
    <row r="438" spans="1:9">
      <c r="A438" s="1"/>
      <c r="B438" s="1"/>
      <c r="C438" s="1"/>
      <c r="D438" s="1"/>
      <c r="E438" s="1"/>
      <c r="F438" s="1"/>
      <c r="G438" s="1"/>
      <c r="H438" s="1"/>
      <c r="I438" s="1"/>
    </row>
    <row r="439" spans="1:9">
      <c r="A439" s="1"/>
      <c r="B439" s="1"/>
      <c r="C439" s="1"/>
      <c r="D439" s="1"/>
      <c r="E439" s="1"/>
      <c r="F439" s="1"/>
      <c r="G439" s="1"/>
      <c r="H439" s="1"/>
      <c r="I439" s="1"/>
    </row>
    <row r="440" spans="1:9">
      <c r="A440" s="1"/>
      <c r="B440" s="1"/>
      <c r="C440" s="1"/>
      <c r="D440" s="1"/>
      <c r="E440" s="1"/>
      <c r="F440" s="1"/>
      <c r="G440" s="1"/>
      <c r="H440" s="1"/>
      <c r="I440" s="1"/>
    </row>
    <row r="441" spans="1:9">
      <c r="A441" s="1"/>
      <c r="B441" s="1"/>
      <c r="C441" s="1"/>
      <c r="D441" s="1"/>
      <c r="E441" s="1"/>
      <c r="F441" s="1"/>
      <c r="G441" s="1"/>
      <c r="H441" s="1"/>
      <c r="I441" s="1"/>
    </row>
    <row r="442" spans="1:9">
      <c r="A442" s="1"/>
      <c r="B442" s="1"/>
      <c r="C442" s="1"/>
      <c r="D442" s="1"/>
      <c r="E442" s="1"/>
      <c r="F442" s="1"/>
      <c r="G442" s="1"/>
      <c r="H442" s="1"/>
      <c r="I442" s="1"/>
    </row>
    <row r="443" spans="1:9">
      <c r="A443" s="1"/>
      <c r="B443" s="1"/>
      <c r="C443" s="1"/>
      <c r="D443" s="1"/>
      <c r="E443" s="1"/>
      <c r="F443" s="1"/>
      <c r="G443" s="1"/>
      <c r="H443" s="1"/>
      <c r="I443" s="1"/>
    </row>
    <row r="444" spans="1:9">
      <c r="A444" s="1"/>
      <c r="B444" s="1"/>
      <c r="C444" s="1"/>
      <c r="D444" s="1"/>
      <c r="E444" s="1"/>
      <c r="F444" s="1"/>
      <c r="G444" s="1"/>
      <c r="H444" s="1"/>
      <c r="I444" s="1"/>
    </row>
    <row r="445" spans="1:9">
      <c r="A445" s="1"/>
      <c r="B445" s="1"/>
      <c r="C445" s="1"/>
      <c r="D445" s="1"/>
      <c r="E445" s="1"/>
      <c r="F445" s="1"/>
      <c r="G445" s="1"/>
      <c r="H445" s="1"/>
      <c r="I445" s="1"/>
    </row>
    <row r="446" spans="1:9">
      <c r="A446" s="1"/>
      <c r="B446" s="1"/>
      <c r="C446" s="1"/>
      <c r="D446" s="1"/>
      <c r="E446" s="1"/>
      <c r="F446" s="1"/>
      <c r="G446" s="1"/>
      <c r="H446" s="1"/>
      <c r="I446" s="1"/>
    </row>
    <row r="447" spans="1:9">
      <c r="A447" s="1"/>
      <c r="B447" s="1"/>
      <c r="C447" s="1"/>
      <c r="D447" s="1"/>
      <c r="E447" s="1"/>
      <c r="F447" s="1"/>
      <c r="G447" s="1"/>
      <c r="H447" s="1"/>
      <c r="I447" s="1"/>
    </row>
    <row r="448" spans="1:9">
      <c r="A448" s="1"/>
      <c r="B448" s="1"/>
      <c r="C448" s="1"/>
      <c r="D448" s="1"/>
      <c r="E448" s="1"/>
      <c r="F448" s="1"/>
      <c r="G448" s="1"/>
      <c r="H448" s="1"/>
      <c r="I448" s="1"/>
    </row>
    <row r="449" spans="1:9">
      <c r="A449" s="1"/>
      <c r="B449" s="1"/>
      <c r="C449" s="1"/>
      <c r="D449" s="1"/>
      <c r="E449" s="1"/>
      <c r="F449" s="1"/>
      <c r="G449" s="1"/>
      <c r="H449" s="1"/>
      <c r="I449" s="1"/>
    </row>
    <row r="450" spans="1:9">
      <c r="A450" s="1"/>
      <c r="B450" s="1"/>
      <c r="C450" s="1"/>
      <c r="D450" s="1"/>
      <c r="E450" s="1"/>
      <c r="F450" s="1"/>
      <c r="G450" s="1"/>
      <c r="H450" s="1"/>
      <c r="I450" s="1"/>
    </row>
    <row r="451" spans="1:9">
      <c r="A451" s="1"/>
      <c r="B451" s="1"/>
      <c r="C451" s="1"/>
      <c r="D451" s="1"/>
      <c r="E451" s="1"/>
      <c r="F451" s="1"/>
      <c r="G451" s="1"/>
      <c r="H451" s="1"/>
      <c r="I451" s="1"/>
    </row>
    <row r="452" spans="1:9">
      <c r="A452" s="1"/>
      <c r="B452" s="1"/>
      <c r="C452" s="1"/>
      <c r="D452" s="1"/>
      <c r="E452" s="1"/>
      <c r="F452" s="1"/>
      <c r="G452" s="1"/>
      <c r="H452" s="1"/>
      <c r="I452" s="1"/>
    </row>
    <row r="453" spans="1:9">
      <c r="A453" s="1"/>
      <c r="B453" s="1"/>
      <c r="C453" s="1"/>
      <c r="D453" s="1"/>
      <c r="E453" s="1"/>
      <c r="F453" s="1"/>
      <c r="G453" s="1"/>
      <c r="H453" s="1"/>
      <c r="I453" s="1"/>
    </row>
    <row r="454" spans="1:9">
      <c r="A454" s="1"/>
      <c r="B454" s="1"/>
      <c r="C454" s="1"/>
      <c r="D454" s="1"/>
      <c r="E454" s="1"/>
      <c r="F454" s="1"/>
      <c r="G454" s="1"/>
      <c r="H454" s="1"/>
      <c r="I454" s="1"/>
    </row>
    <row r="455" spans="1:9">
      <c r="A455" s="1"/>
      <c r="B455" s="1"/>
      <c r="C455" s="1"/>
      <c r="D455" s="1"/>
      <c r="E455" s="1"/>
      <c r="F455" s="1"/>
      <c r="G455" s="1"/>
      <c r="H455" s="1"/>
      <c r="I455" s="1"/>
    </row>
    <row r="456" spans="1:9">
      <c r="A456" s="1"/>
      <c r="B456" s="1"/>
      <c r="C456" s="1"/>
      <c r="D456" s="1"/>
      <c r="E456" s="1"/>
      <c r="F456" s="1"/>
      <c r="G456" s="1"/>
      <c r="H456" s="1"/>
      <c r="I456" s="1"/>
    </row>
    <row r="457" spans="1:9">
      <c r="A457" s="1"/>
      <c r="B457" s="1"/>
      <c r="C457" s="1"/>
      <c r="D457" s="1"/>
      <c r="E457" s="1"/>
      <c r="F457" s="1"/>
      <c r="G457" s="1"/>
      <c r="H457" s="1"/>
      <c r="I457" s="1"/>
    </row>
    <row r="458" spans="1:9">
      <c r="A458" s="1"/>
      <c r="B458" s="1"/>
      <c r="C458" s="1"/>
      <c r="D458" s="1"/>
      <c r="E458" s="1"/>
      <c r="F458" s="1"/>
      <c r="G458" s="1"/>
      <c r="H458" s="1"/>
      <c r="I458" s="1"/>
    </row>
    <row r="459" spans="1:9">
      <c r="A459" s="1"/>
      <c r="B459" s="1"/>
      <c r="C459" s="1"/>
      <c r="D459" s="1"/>
      <c r="E459" s="1"/>
      <c r="F459" s="1"/>
      <c r="G459" s="1"/>
      <c r="H459" s="1"/>
      <c r="I459" s="1"/>
    </row>
    <row r="460" spans="1:9">
      <c r="A460" s="1"/>
      <c r="B460" s="1"/>
      <c r="C460" s="1"/>
      <c r="D460" s="1"/>
      <c r="E460" s="1"/>
      <c r="F460" s="1"/>
      <c r="G460" s="1"/>
      <c r="H460" s="1"/>
      <c r="I460" s="1"/>
    </row>
    <row r="461" spans="1:9">
      <c r="A461" s="1"/>
      <c r="B461" s="1"/>
      <c r="C461" s="1"/>
      <c r="D461" s="1"/>
      <c r="E461" s="1"/>
      <c r="F461" s="1"/>
      <c r="G461" s="1"/>
      <c r="H461" s="1"/>
      <c r="I461" s="1"/>
    </row>
    <row r="462" spans="1:9">
      <c r="A462" s="1"/>
      <c r="B462" s="1"/>
      <c r="C462" s="1"/>
      <c r="D462" s="1"/>
      <c r="E462" s="1"/>
      <c r="F462" s="1"/>
      <c r="G462" s="1"/>
      <c r="H462" s="1"/>
      <c r="I462" s="1"/>
    </row>
    <row r="463" spans="1:9">
      <c r="A463" s="1"/>
      <c r="B463" s="1"/>
      <c r="C463" s="1"/>
      <c r="D463" s="1"/>
      <c r="E463" s="1"/>
      <c r="F463" s="1"/>
      <c r="G463" s="1"/>
      <c r="H463" s="1"/>
      <c r="I463" s="1"/>
    </row>
    <row r="464" spans="1:9">
      <c r="A464" s="1"/>
      <c r="B464" s="1"/>
      <c r="C464" s="1"/>
      <c r="D464" s="1"/>
      <c r="E464" s="1"/>
      <c r="F464" s="1"/>
      <c r="G464" s="1"/>
      <c r="H464" s="1"/>
      <c r="I464" s="1"/>
    </row>
    <row r="465" spans="1:9">
      <c r="A465" s="1"/>
      <c r="B465" s="1"/>
      <c r="C465" s="1"/>
      <c r="D465" s="1"/>
      <c r="E465" s="1"/>
      <c r="F465" s="1"/>
      <c r="G465" s="1"/>
      <c r="H465" s="1"/>
      <c r="I465" s="1"/>
    </row>
    <row r="466" spans="1:9">
      <c r="A466" s="1"/>
      <c r="B466" s="1"/>
      <c r="C466" s="1"/>
      <c r="D466" s="1"/>
      <c r="E466" s="1"/>
      <c r="F466" s="1"/>
      <c r="G466" s="1"/>
      <c r="H466" s="1"/>
      <c r="I466" s="1"/>
    </row>
    <row r="467" spans="1:9">
      <c r="A467" s="1"/>
      <c r="B467" s="1"/>
      <c r="C467" s="1"/>
      <c r="D467" s="1"/>
      <c r="E467" s="1"/>
      <c r="F467" s="1"/>
      <c r="G467" s="1"/>
      <c r="H467" s="1"/>
      <c r="I467" s="1"/>
    </row>
    <row r="468" spans="1:9">
      <c r="A468" s="1"/>
      <c r="B468" s="1"/>
      <c r="C468" s="1"/>
      <c r="D468" s="1"/>
      <c r="E468" s="1"/>
      <c r="F468" s="1"/>
      <c r="G468" s="1"/>
      <c r="H468" s="1"/>
      <c r="I468" s="1"/>
    </row>
    <row r="469" spans="1:9">
      <c r="A469" s="1"/>
      <c r="B469" s="1"/>
      <c r="C469" s="1"/>
      <c r="D469" s="1"/>
      <c r="E469" s="1"/>
      <c r="F469" s="1"/>
      <c r="G469" s="1"/>
      <c r="H469" s="1"/>
      <c r="I469" s="1"/>
    </row>
    <row r="470" spans="1:9">
      <c r="A470" s="1"/>
      <c r="B470" s="1"/>
      <c r="C470" s="1"/>
      <c r="D470" s="1"/>
      <c r="E470" s="1"/>
      <c r="F470" s="1"/>
      <c r="G470" s="1"/>
      <c r="H470" s="1"/>
      <c r="I470" s="1"/>
    </row>
    <row r="471" spans="1:9">
      <c r="A471" s="1"/>
      <c r="B471" s="1"/>
      <c r="C471" s="1"/>
      <c r="D471" s="1"/>
      <c r="E471" s="1"/>
      <c r="F471" s="1"/>
      <c r="G471" s="1"/>
      <c r="H471" s="1"/>
      <c r="I471" s="1"/>
    </row>
    <row r="472" spans="1:9">
      <c r="A472" s="1"/>
      <c r="B472" s="1"/>
      <c r="C472" s="1"/>
      <c r="D472" s="1"/>
      <c r="E472" s="1"/>
      <c r="F472" s="1"/>
      <c r="G472" s="1"/>
      <c r="H472" s="1"/>
      <c r="I472" s="1"/>
    </row>
    <row r="473" spans="1:9">
      <c r="A473" s="1"/>
      <c r="B473" s="1"/>
      <c r="C473" s="1"/>
      <c r="D473" s="1"/>
      <c r="E473" s="1"/>
      <c r="F473" s="1"/>
      <c r="G473" s="1"/>
      <c r="H473" s="1"/>
      <c r="I473" s="1"/>
    </row>
    <row r="474" spans="1:9">
      <c r="A474" s="1"/>
      <c r="B474" s="1"/>
      <c r="C474" s="1"/>
      <c r="D474" s="1"/>
      <c r="E474" s="1"/>
      <c r="F474" s="1"/>
      <c r="G474" s="1"/>
      <c r="H474" s="1"/>
      <c r="I474" s="1"/>
    </row>
    <row r="475" spans="1:9">
      <c r="A475" s="1"/>
      <c r="B475" s="1"/>
      <c r="C475" s="1"/>
      <c r="D475" s="1"/>
      <c r="E475" s="1"/>
      <c r="F475" s="1"/>
      <c r="G475" s="1"/>
      <c r="H475" s="1"/>
      <c r="I475" s="1"/>
    </row>
    <row r="476" spans="1:9">
      <c r="A476" s="1"/>
      <c r="B476" s="1"/>
      <c r="C476" s="1"/>
      <c r="D476" s="1"/>
      <c r="E476" s="1"/>
      <c r="F476" s="1"/>
      <c r="G476" s="1"/>
      <c r="H476" s="1"/>
      <c r="I476" s="1"/>
    </row>
    <row r="477" spans="1:9">
      <c r="A477" s="1"/>
      <c r="B477" s="1"/>
      <c r="C477" s="1"/>
      <c r="D477" s="1"/>
      <c r="E477" s="1"/>
      <c r="F477" s="1"/>
      <c r="G477" s="1"/>
      <c r="H477" s="1"/>
      <c r="I477" s="1"/>
    </row>
    <row r="478" spans="1:9">
      <c r="A478" s="1"/>
      <c r="B478" s="1"/>
      <c r="C478" s="1"/>
      <c r="D478" s="1"/>
      <c r="E478" s="1"/>
      <c r="F478" s="1"/>
      <c r="G478" s="1"/>
      <c r="H478" s="1"/>
      <c r="I478" s="1"/>
    </row>
    <row r="479" spans="1:9">
      <c r="A479" s="1"/>
      <c r="B479" s="1"/>
      <c r="C479" s="1"/>
      <c r="D479" s="1"/>
      <c r="E479" s="1"/>
      <c r="F479" s="1"/>
      <c r="G479" s="1"/>
      <c r="H479" s="1"/>
      <c r="I479" s="1"/>
    </row>
    <row r="480" spans="1:9">
      <c r="A480" s="1"/>
      <c r="B480" s="1"/>
      <c r="C480" s="1"/>
      <c r="D480" s="1"/>
      <c r="E480" s="1"/>
      <c r="F480" s="1"/>
      <c r="G480" s="1"/>
      <c r="H480" s="1"/>
      <c r="I480" s="1"/>
    </row>
    <row r="481" spans="1:9">
      <c r="A481" s="1"/>
      <c r="B481" s="1"/>
      <c r="C481" s="1"/>
      <c r="D481" s="1"/>
      <c r="E481" s="1"/>
      <c r="F481" s="1"/>
      <c r="G481" s="1"/>
      <c r="H481" s="1"/>
      <c r="I481" s="1"/>
    </row>
    <row r="482" spans="1:9">
      <c r="A482" s="1"/>
      <c r="B482" s="1"/>
      <c r="C482" s="1"/>
      <c r="D482" s="1"/>
      <c r="E482" s="1"/>
      <c r="F482" s="1"/>
      <c r="G482" s="1"/>
      <c r="H482" s="1"/>
      <c r="I482" s="1"/>
    </row>
    <row r="483" spans="1:9">
      <c r="A483" s="1"/>
      <c r="B483" s="1"/>
      <c r="C483" s="1"/>
      <c r="D483" s="1"/>
      <c r="E483" s="1"/>
      <c r="F483" s="1"/>
      <c r="G483" s="1"/>
      <c r="H483" s="1"/>
      <c r="I483" s="1"/>
    </row>
    <row r="484" spans="1:9">
      <c r="A484" s="1"/>
      <c r="B484" s="1"/>
      <c r="C484" s="1"/>
      <c r="D484" s="1"/>
      <c r="E484" s="1"/>
      <c r="F484" s="1"/>
      <c r="G484" s="1"/>
      <c r="H484" s="1"/>
      <c r="I484" s="1"/>
    </row>
    <row r="485" spans="1:9">
      <c r="A485" s="1"/>
      <c r="B485" s="1"/>
      <c r="C485" s="1"/>
      <c r="D485" s="1"/>
      <c r="E485" s="1"/>
      <c r="F485" s="1"/>
      <c r="G485" s="1"/>
      <c r="H485" s="1"/>
      <c r="I485" s="1"/>
    </row>
    <row r="486" spans="1:9">
      <c r="A486" s="1"/>
      <c r="B486" s="1"/>
      <c r="C486" s="1"/>
      <c r="D486" s="1"/>
      <c r="E486" s="1"/>
      <c r="F486" s="1"/>
      <c r="G486" s="1"/>
      <c r="H486" s="1"/>
      <c r="I486" s="1"/>
    </row>
    <row r="487" spans="1:9">
      <c r="A487" s="1"/>
      <c r="B487" s="1"/>
      <c r="C487" s="1"/>
      <c r="D487" s="1"/>
      <c r="E487" s="1"/>
      <c r="F487" s="1"/>
      <c r="G487" s="1"/>
      <c r="H487" s="1"/>
      <c r="I487" s="1"/>
    </row>
    <row r="488" spans="1:9">
      <c r="A488" s="1"/>
      <c r="B488" s="1"/>
      <c r="C488" s="1"/>
      <c r="D488" s="1"/>
      <c r="E488" s="1"/>
      <c r="F488" s="1"/>
      <c r="G488" s="1"/>
      <c r="H488" s="1"/>
      <c r="I488" s="1"/>
    </row>
    <row r="489" spans="1:9">
      <c r="A489" s="1"/>
      <c r="B489" s="1"/>
      <c r="C489" s="1"/>
      <c r="D489" s="1"/>
      <c r="E489" s="1"/>
      <c r="F489" s="1"/>
      <c r="G489" s="1"/>
      <c r="H489" s="1"/>
      <c r="I489" s="1"/>
    </row>
    <row r="490" spans="1:9">
      <c r="A490" s="1"/>
      <c r="B490" s="1"/>
      <c r="C490" s="1"/>
      <c r="D490" s="1"/>
      <c r="E490" s="1"/>
      <c r="F490" s="1"/>
      <c r="G490" s="1"/>
      <c r="H490" s="1"/>
      <c r="I490" s="1"/>
    </row>
    <row r="491" spans="1:9">
      <c r="A491" s="1"/>
      <c r="B491" s="1"/>
      <c r="C491" s="1"/>
      <c r="D491" s="1"/>
      <c r="E491" s="1"/>
      <c r="F491" s="1"/>
      <c r="G491" s="1"/>
      <c r="H491" s="1"/>
      <c r="I491" s="1"/>
    </row>
    <row r="492" spans="1:9">
      <c r="A492" s="1"/>
      <c r="B492" s="1"/>
      <c r="C492" s="1"/>
      <c r="D492" s="1"/>
      <c r="E492" s="1"/>
      <c r="F492" s="1"/>
      <c r="G492" s="1"/>
      <c r="H492" s="1"/>
      <c r="I492" s="1"/>
    </row>
    <row r="493" spans="1:9">
      <c r="A493" s="1"/>
      <c r="B493" s="1"/>
      <c r="C493" s="1"/>
      <c r="D493" s="1"/>
      <c r="E493" s="1"/>
      <c r="F493" s="1"/>
      <c r="G493" s="1"/>
      <c r="H493" s="1"/>
      <c r="I493" s="1"/>
    </row>
    <row r="494" spans="1:9">
      <c r="A494" s="1"/>
      <c r="B494" s="1"/>
      <c r="C494" s="1"/>
      <c r="D494" s="1"/>
      <c r="E494" s="1"/>
      <c r="F494" s="1"/>
      <c r="G494" s="1"/>
      <c r="H494" s="1"/>
      <c r="I494" s="1"/>
    </row>
    <row r="495" spans="1:9">
      <c r="A495" s="1"/>
      <c r="B495" s="1"/>
      <c r="C495" s="1"/>
      <c r="D495" s="1"/>
      <c r="E495" s="1"/>
      <c r="F495" s="1"/>
      <c r="G495" s="1"/>
      <c r="H495" s="1"/>
      <c r="I495" s="1"/>
    </row>
    <row r="496" spans="1:9">
      <c r="A496" s="1"/>
      <c r="B496" s="1"/>
      <c r="C496" s="1"/>
      <c r="D496" s="1"/>
      <c r="E496" s="1"/>
      <c r="F496" s="1"/>
      <c r="G496" s="1"/>
      <c r="H496" s="1"/>
      <c r="I496" s="1"/>
    </row>
    <row r="497" spans="1:9">
      <c r="A497" s="1"/>
      <c r="B497" s="1"/>
      <c r="C497" s="1"/>
      <c r="D497" s="1"/>
      <c r="E497" s="1"/>
      <c r="F497" s="1"/>
      <c r="G497" s="1"/>
      <c r="H497" s="1"/>
      <c r="I497" s="1"/>
    </row>
    <row r="498" spans="1:9">
      <c r="A498" s="1"/>
      <c r="B498" s="1"/>
      <c r="C498" s="1"/>
      <c r="D498" s="1"/>
      <c r="E498" s="1"/>
      <c r="F498" s="1"/>
      <c r="G498" s="1"/>
      <c r="H498" s="1"/>
      <c r="I498" s="1"/>
    </row>
    <row r="499" spans="1:9">
      <c r="A499" s="1"/>
      <c r="B499" s="1"/>
      <c r="C499" s="1"/>
      <c r="D499" s="1"/>
      <c r="E499" s="1"/>
      <c r="F499" s="1"/>
      <c r="G499" s="1"/>
      <c r="H499" s="1"/>
      <c r="I499" s="1"/>
    </row>
    <row r="500" spans="1:9">
      <c r="A500" s="1"/>
      <c r="B500" s="1"/>
      <c r="C500" s="1"/>
      <c r="D500" s="1"/>
      <c r="E500" s="1"/>
      <c r="F500" s="1"/>
      <c r="G500" s="1"/>
      <c r="H500" s="1"/>
      <c r="I500" s="1"/>
    </row>
    <row r="501" spans="1:9">
      <c r="A501" s="1"/>
      <c r="B501" s="1"/>
      <c r="C501" s="1"/>
      <c r="D501" s="1"/>
      <c r="E501" s="1"/>
      <c r="F501" s="1"/>
      <c r="G501" s="1"/>
      <c r="H501" s="1"/>
      <c r="I501" s="1"/>
    </row>
    <row r="502" spans="1:9">
      <c r="A502" s="1"/>
      <c r="B502" s="1"/>
      <c r="C502" s="1"/>
      <c r="D502" s="1"/>
      <c r="E502" s="1"/>
      <c r="F502" s="1"/>
      <c r="G502" s="1"/>
      <c r="H502" s="1"/>
      <c r="I502" s="1"/>
    </row>
    <row r="503" spans="1:9">
      <c r="A503" s="1"/>
      <c r="B503" s="1"/>
      <c r="C503" s="1"/>
      <c r="D503" s="1"/>
      <c r="E503" s="1"/>
      <c r="F503" s="1"/>
      <c r="G503" s="1"/>
      <c r="H503" s="1"/>
      <c r="I503" s="1"/>
    </row>
    <row r="504" spans="1:9">
      <c r="A504" s="1"/>
      <c r="B504" s="1"/>
      <c r="C504" s="1"/>
      <c r="D504" s="1"/>
      <c r="E504" s="1"/>
      <c r="F504" s="1"/>
      <c r="G504" s="1"/>
      <c r="H504" s="1"/>
      <c r="I504" s="1"/>
    </row>
    <row r="505" spans="1:9">
      <c r="A505" s="1"/>
      <c r="B505" s="1"/>
      <c r="C505" s="1"/>
      <c r="D505" s="1"/>
      <c r="E505" s="1"/>
      <c r="F505" s="1"/>
      <c r="G505" s="1"/>
      <c r="H505" s="1"/>
      <c r="I505" s="1"/>
    </row>
    <row r="506" spans="1:9">
      <c r="A506" s="1"/>
      <c r="B506" s="1"/>
      <c r="C506" s="1"/>
      <c r="D506" s="1"/>
      <c r="E506" s="1"/>
      <c r="F506" s="1"/>
      <c r="G506" s="1"/>
      <c r="H506" s="1"/>
      <c r="I506" s="1"/>
    </row>
    <row r="507" spans="1:9">
      <c r="A507" s="1"/>
      <c r="B507" s="1"/>
      <c r="C507" s="1"/>
      <c r="D507" s="1"/>
      <c r="E507" s="1"/>
      <c r="F507" s="1"/>
      <c r="G507" s="1"/>
      <c r="H507" s="1"/>
      <c r="I507" s="1"/>
    </row>
    <row r="508" spans="1:9">
      <c r="A508" s="1"/>
      <c r="B508" s="1"/>
      <c r="C508" s="1"/>
      <c r="D508" s="1"/>
      <c r="E508" s="1"/>
      <c r="F508" s="1"/>
      <c r="G508" s="1"/>
      <c r="H508" s="1"/>
      <c r="I508" s="1"/>
    </row>
    <row r="509" spans="1:9">
      <c r="A509" s="1"/>
      <c r="B509" s="1"/>
      <c r="C509" s="1"/>
      <c r="D509" s="1"/>
      <c r="E509" s="1"/>
      <c r="F509" s="1"/>
      <c r="G509" s="1"/>
      <c r="H509" s="1"/>
      <c r="I509" s="1"/>
    </row>
    <row r="510" spans="1:9">
      <c r="A510" s="1"/>
      <c r="B510" s="1"/>
      <c r="C510" s="1"/>
      <c r="D510" s="1"/>
      <c r="E510" s="1"/>
      <c r="F510" s="1"/>
      <c r="G510" s="1"/>
      <c r="H510" s="1"/>
      <c r="I510" s="1"/>
    </row>
    <row r="511" spans="1:9">
      <c r="A511" s="1"/>
      <c r="B511" s="1"/>
      <c r="C511" s="1"/>
      <c r="D511" s="1"/>
      <c r="E511" s="1"/>
      <c r="F511" s="1"/>
      <c r="G511" s="1"/>
      <c r="H511" s="1"/>
      <c r="I511" s="1"/>
    </row>
    <row r="512" spans="1:9">
      <c r="A512" s="1"/>
      <c r="B512" s="1"/>
      <c r="C512" s="1"/>
      <c r="D512" s="1"/>
      <c r="E512" s="1"/>
      <c r="F512" s="1"/>
      <c r="G512" s="1"/>
      <c r="H512" s="1"/>
      <c r="I512" s="1"/>
    </row>
    <row r="513" spans="1:9">
      <c r="A513" s="1"/>
      <c r="B513" s="1"/>
      <c r="C513" s="1"/>
      <c r="D513" s="1"/>
      <c r="E513" s="1"/>
      <c r="F513" s="1"/>
      <c r="G513" s="1"/>
      <c r="H513" s="1"/>
      <c r="I513" s="1"/>
    </row>
    <row r="514" spans="1:9">
      <c r="A514" s="1"/>
      <c r="B514" s="1"/>
      <c r="C514" s="1"/>
      <c r="D514" s="1"/>
      <c r="E514" s="1"/>
      <c r="F514" s="1"/>
      <c r="G514" s="1"/>
      <c r="H514" s="1"/>
      <c r="I514" s="1"/>
    </row>
    <row r="515" spans="1:9">
      <c r="A515" s="1"/>
      <c r="B515" s="1"/>
      <c r="C515" s="1"/>
      <c r="D515" s="1"/>
      <c r="E515" s="1"/>
      <c r="F515" s="1"/>
      <c r="G515" s="1"/>
      <c r="H515" s="1"/>
      <c r="I515" s="1"/>
    </row>
    <row r="516" spans="1:9">
      <c r="A516" s="1"/>
      <c r="B516" s="1"/>
      <c r="C516" s="1"/>
      <c r="D516" s="1"/>
      <c r="E516" s="1"/>
      <c r="F516" s="1"/>
      <c r="G516" s="1"/>
      <c r="H516" s="1"/>
      <c r="I516" s="1"/>
    </row>
    <row r="517" spans="1:9">
      <c r="A517" s="1"/>
      <c r="B517" s="1"/>
      <c r="C517" s="1"/>
      <c r="D517" s="1"/>
      <c r="E517" s="1"/>
      <c r="F517" s="1"/>
      <c r="G517" s="1"/>
      <c r="H517" s="1"/>
      <c r="I517" s="1"/>
    </row>
    <row r="518" spans="1:9">
      <c r="A518" s="1"/>
      <c r="B518" s="1"/>
      <c r="C518" s="1"/>
      <c r="D518" s="1"/>
      <c r="E518" s="1"/>
      <c r="F518" s="1"/>
      <c r="G518" s="1"/>
      <c r="H518" s="1"/>
      <c r="I518" s="1"/>
    </row>
    <row r="519" spans="1:9">
      <c r="A519" s="1"/>
      <c r="B519" s="1"/>
      <c r="C519" s="1"/>
      <c r="D519" s="1"/>
      <c r="E519" s="1"/>
      <c r="F519" s="1"/>
      <c r="G519" s="1"/>
      <c r="H519" s="1"/>
      <c r="I519" s="1"/>
    </row>
    <row r="520" spans="1:9">
      <c r="A520" s="1"/>
      <c r="B520" s="1"/>
      <c r="C520" s="1"/>
      <c r="D520" s="1"/>
      <c r="E520" s="1"/>
      <c r="F520" s="1"/>
      <c r="G520" s="1"/>
      <c r="H520" s="1"/>
      <c r="I520" s="1"/>
    </row>
    <row r="521" spans="1:9">
      <c r="A521" s="1"/>
      <c r="B521" s="1"/>
      <c r="C521" s="1"/>
      <c r="D521" s="1"/>
      <c r="E521" s="1"/>
      <c r="F521" s="1"/>
      <c r="G521" s="1"/>
      <c r="H521" s="1"/>
      <c r="I521" s="1"/>
    </row>
    <row r="522" spans="1:9">
      <c r="A522" s="1"/>
      <c r="B522" s="1"/>
      <c r="C522" s="1"/>
      <c r="D522" s="1"/>
      <c r="E522" s="1"/>
      <c r="F522" s="1"/>
      <c r="G522" s="1"/>
      <c r="H522" s="1"/>
      <c r="I522" s="1"/>
    </row>
    <row r="523" spans="1:9">
      <c r="A523" s="1"/>
      <c r="B523" s="1"/>
      <c r="C523" s="1"/>
      <c r="D523" s="1"/>
      <c r="E523" s="1"/>
      <c r="F523" s="1"/>
      <c r="G523" s="1"/>
      <c r="H523" s="1"/>
      <c r="I523" s="1"/>
    </row>
    <row r="524" spans="1:9">
      <c r="A524" s="1"/>
      <c r="B524" s="1"/>
      <c r="C524" s="1"/>
      <c r="D524" s="1"/>
      <c r="E524" s="1"/>
      <c r="F524" s="1"/>
      <c r="G524" s="1"/>
      <c r="H524" s="1"/>
      <c r="I524" s="1"/>
    </row>
    <row r="525" spans="1:9">
      <c r="A525" s="1"/>
      <c r="B525" s="1"/>
      <c r="C525" s="1"/>
      <c r="D525" s="1"/>
      <c r="E525" s="1"/>
      <c r="F525" s="1"/>
      <c r="G525" s="1"/>
      <c r="H525" s="1"/>
      <c r="I525" s="1"/>
    </row>
    <row r="526" spans="1:9">
      <c r="A526" s="1"/>
      <c r="B526" s="1"/>
      <c r="C526" s="1"/>
      <c r="D526" s="1"/>
      <c r="E526" s="1"/>
      <c r="F526" s="1"/>
      <c r="G526" s="1"/>
      <c r="H526" s="1"/>
      <c r="I526" s="1"/>
    </row>
    <row r="527" spans="1:9">
      <c r="A527" s="1"/>
      <c r="B527" s="1"/>
      <c r="C527" s="1"/>
      <c r="D527" s="1"/>
      <c r="E527" s="1"/>
      <c r="F527" s="1"/>
      <c r="G527" s="1"/>
      <c r="H527" s="1"/>
      <c r="I527" s="1"/>
    </row>
    <row r="528" spans="1:9">
      <c r="A528" s="1"/>
      <c r="B528" s="1"/>
      <c r="C528" s="1"/>
      <c r="D528" s="1"/>
      <c r="E528" s="1"/>
      <c r="F528" s="1"/>
      <c r="G528" s="1"/>
      <c r="H528" s="1"/>
      <c r="I528" s="1"/>
    </row>
    <row r="529" spans="1:9">
      <c r="A529" s="1"/>
      <c r="B529" s="1"/>
      <c r="C529" s="1"/>
      <c r="D529" s="1"/>
      <c r="E529" s="1"/>
      <c r="F529" s="1"/>
      <c r="G529" s="1"/>
      <c r="H529" s="1"/>
      <c r="I529" s="1"/>
    </row>
    <row r="530" spans="1:9">
      <c r="A530" s="1"/>
      <c r="B530" s="1"/>
      <c r="C530" s="1"/>
      <c r="D530" s="1"/>
      <c r="E530" s="1"/>
      <c r="F530" s="1"/>
      <c r="G530" s="1"/>
      <c r="H530" s="1"/>
      <c r="I530" s="1"/>
    </row>
    <row r="531" spans="1:9">
      <c r="A531" s="1"/>
      <c r="B531" s="1"/>
      <c r="C531" s="1"/>
      <c r="D531" s="1"/>
      <c r="E531" s="1"/>
      <c r="F531" s="1"/>
      <c r="G531" s="1"/>
      <c r="H531" s="1"/>
      <c r="I531" s="1"/>
    </row>
    <row r="532" spans="1:9">
      <c r="A532" s="1"/>
      <c r="B532" s="1"/>
      <c r="C532" s="1"/>
      <c r="D532" s="1"/>
      <c r="E532" s="1"/>
      <c r="F532" s="1"/>
      <c r="G532" s="1"/>
      <c r="H532" s="1"/>
      <c r="I532" s="1"/>
    </row>
    <row r="533" spans="1:9">
      <c r="A533" s="1"/>
      <c r="B533" s="1"/>
      <c r="C533" s="1"/>
      <c r="D533" s="1"/>
      <c r="E533" s="1"/>
      <c r="F533" s="1"/>
      <c r="G533" s="1"/>
      <c r="H533" s="1"/>
      <c r="I533" s="1"/>
    </row>
    <row r="534" spans="1:9">
      <c r="A534" s="1"/>
      <c r="B534" s="1"/>
      <c r="C534" s="1"/>
      <c r="D534" s="1"/>
      <c r="E534" s="1"/>
      <c r="F534" s="1"/>
      <c r="G534" s="1"/>
      <c r="H534" s="1"/>
      <c r="I534" s="1"/>
    </row>
    <row r="535" spans="1:9">
      <c r="A535" s="1"/>
      <c r="B535" s="1"/>
      <c r="C535" s="1"/>
      <c r="D535" s="1"/>
      <c r="E535" s="1"/>
      <c r="F535" s="1"/>
      <c r="G535" s="1"/>
      <c r="H535" s="1"/>
      <c r="I535" s="1"/>
    </row>
    <row r="536" spans="1:9">
      <c r="A536" s="1"/>
      <c r="B536" s="1"/>
      <c r="C536" s="1"/>
      <c r="D536" s="1"/>
      <c r="E536" s="1"/>
      <c r="F536" s="1"/>
      <c r="G536" s="1"/>
      <c r="H536" s="1"/>
      <c r="I536" s="1"/>
    </row>
    <row r="537" spans="1:9">
      <c r="A537" s="1"/>
      <c r="B537" s="1"/>
      <c r="C537" s="1"/>
      <c r="D537" s="1"/>
      <c r="E537" s="1"/>
      <c r="F537" s="1"/>
      <c r="G537" s="1"/>
      <c r="H537" s="1"/>
      <c r="I537" s="1"/>
    </row>
    <row r="538" spans="1:9">
      <c r="A538" s="1"/>
      <c r="B538" s="1"/>
      <c r="C538" s="1"/>
      <c r="D538" s="1"/>
      <c r="E538" s="1"/>
      <c r="F538" s="1"/>
      <c r="G538" s="1"/>
      <c r="H538" s="1"/>
      <c r="I538" s="1"/>
    </row>
    <row r="539" spans="1:9">
      <c r="A539" s="1"/>
      <c r="B539" s="1"/>
      <c r="C539" s="1"/>
      <c r="D539" s="1"/>
      <c r="E539" s="1"/>
      <c r="F539" s="1"/>
      <c r="G539" s="1"/>
      <c r="H539" s="1"/>
      <c r="I539" s="1"/>
    </row>
    <row r="540" spans="1:9">
      <c r="A540" s="1"/>
      <c r="B540" s="1"/>
      <c r="C540" s="1"/>
      <c r="D540" s="1"/>
      <c r="E540" s="1"/>
      <c r="F540" s="1"/>
      <c r="G540" s="1"/>
      <c r="H540" s="1"/>
      <c r="I540" s="1"/>
    </row>
    <row r="541" spans="1:9">
      <c r="A541" s="1"/>
      <c r="B541" s="1"/>
      <c r="C541" s="1"/>
      <c r="D541" s="1"/>
      <c r="E541" s="1"/>
      <c r="F541" s="1"/>
      <c r="G541" s="1"/>
      <c r="H541" s="1"/>
      <c r="I541" s="1"/>
    </row>
    <row r="542" spans="1:9">
      <c r="A542" s="1"/>
      <c r="B542" s="1"/>
      <c r="C542" s="1"/>
      <c r="D542" s="1"/>
      <c r="E542" s="1"/>
      <c r="F542" s="1"/>
      <c r="G542" s="1"/>
      <c r="H542" s="1"/>
      <c r="I542" s="1"/>
    </row>
    <row r="543" spans="1:9">
      <c r="A543" s="1"/>
      <c r="B543" s="1"/>
      <c r="C543" s="1"/>
      <c r="D543" s="1"/>
      <c r="E543" s="1"/>
      <c r="F543" s="1"/>
      <c r="G543" s="1"/>
      <c r="H543" s="1"/>
      <c r="I543" s="1"/>
    </row>
    <row r="544" spans="1:9">
      <c r="A544" s="1"/>
      <c r="B544" s="1"/>
      <c r="C544" s="1"/>
      <c r="D544" s="1"/>
      <c r="E544" s="1"/>
      <c r="F544" s="1"/>
      <c r="G544" s="1"/>
      <c r="H544" s="1"/>
      <c r="I544" s="1"/>
    </row>
    <row r="545" spans="1:9">
      <c r="A545" s="1"/>
      <c r="B545" s="1"/>
      <c r="C545" s="1"/>
      <c r="D545" s="1"/>
      <c r="E545" s="1"/>
      <c r="F545" s="1"/>
      <c r="G545" s="1"/>
      <c r="H545" s="1"/>
      <c r="I545" s="1"/>
    </row>
    <row r="546" spans="1:9">
      <c r="A546" s="1"/>
      <c r="B546" s="1"/>
      <c r="C546" s="1"/>
      <c r="D546" s="1"/>
      <c r="E546" s="1"/>
      <c r="F546" s="1"/>
      <c r="G546" s="1"/>
      <c r="H546" s="1"/>
      <c r="I546" s="1"/>
    </row>
    <row r="547" spans="1:9">
      <c r="A547" s="1"/>
      <c r="B547" s="1"/>
      <c r="C547" s="1"/>
      <c r="D547" s="1"/>
      <c r="E547" s="1"/>
      <c r="F547" s="1"/>
      <c r="G547" s="1"/>
      <c r="H547" s="1"/>
      <c r="I547" s="1"/>
    </row>
    <row r="548" spans="1:9">
      <c r="A548" s="1"/>
      <c r="B548" s="1"/>
      <c r="C548" s="1"/>
      <c r="D548" s="1"/>
      <c r="E548" s="1"/>
      <c r="F548" s="1"/>
      <c r="G548" s="1"/>
      <c r="H548" s="1"/>
      <c r="I548" s="1"/>
    </row>
    <row r="549" spans="1:9">
      <c r="A549" s="1"/>
      <c r="B549" s="1"/>
      <c r="C549" s="1"/>
      <c r="D549" s="1"/>
      <c r="E549" s="1"/>
      <c r="F549" s="1"/>
      <c r="G549" s="1"/>
      <c r="H549" s="1"/>
      <c r="I549" s="1"/>
    </row>
    <row r="550" spans="1:9">
      <c r="A550" s="1"/>
      <c r="B550" s="1"/>
      <c r="C550" s="1"/>
      <c r="D550" s="1"/>
      <c r="E550" s="1"/>
      <c r="F550" s="1"/>
      <c r="G550" s="1"/>
      <c r="H550" s="1"/>
      <c r="I550" s="1"/>
    </row>
    <row r="551" spans="1:9">
      <c r="A551" s="1"/>
      <c r="B551" s="1"/>
      <c r="C551" s="1"/>
      <c r="D551" s="1"/>
      <c r="E551" s="1"/>
      <c r="F551" s="1"/>
      <c r="G551" s="1"/>
      <c r="H551" s="1"/>
      <c r="I551" s="1"/>
    </row>
    <row r="552" spans="1:9">
      <c r="A552" s="1"/>
      <c r="B552" s="1"/>
      <c r="C552" s="1"/>
      <c r="D552" s="1"/>
      <c r="E552" s="1"/>
      <c r="F552" s="1"/>
      <c r="G552" s="1"/>
      <c r="H552" s="1"/>
      <c r="I552" s="1"/>
    </row>
    <row r="553" spans="1:9">
      <c r="A553" s="1"/>
      <c r="B553" s="1"/>
      <c r="C553" s="1"/>
      <c r="D553" s="1"/>
      <c r="E553" s="1"/>
      <c r="F553" s="1"/>
      <c r="G553" s="1"/>
      <c r="H553" s="1"/>
      <c r="I553" s="1"/>
    </row>
    <row r="554" spans="1:9">
      <c r="A554" s="1"/>
      <c r="B554" s="1"/>
      <c r="C554" s="1"/>
      <c r="D554" s="1"/>
      <c r="E554" s="1"/>
      <c r="F554" s="1"/>
      <c r="G554" s="1"/>
      <c r="H554" s="1"/>
      <c r="I554" s="1"/>
    </row>
    <row r="555" spans="1:9">
      <c r="A555" s="1"/>
      <c r="B555" s="1"/>
      <c r="C555" s="1"/>
      <c r="D555" s="1"/>
      <c r="E555" s="1"/>
      <c r="F555" s="1"/>
      <c r="G555" s="1"/>
      <c r="H555" s="1"/>
      <c r="I555" s="1"/>
    </row>
    <row r="556" spans="1:9">
      <c r="A556" s="1"/>
      <c r="B556" s="1"/>
      <c r="C556" s="1"/>
      <c r="D556" s="1"/>
      <c r="E556" s="1"/>
      <c r="F556" s="1"/>
      <c r="G556" s="1"/>
      <c r="H556" s="1"/>
      <c r="I556" s="1"/>
    </row>
    <row r="557" spans="1:9">
      <c r="A557" s="1"/>
      <c r="B557" s="1"/>
      <c r="C557" s="1"/>
      <c r="D557" s="1"/>
      <c r="E557" s="1"/>
      <c r="F557" s="1"/>
      <c r="G557" s="1"/>
      <c r="H557" s="1"/>
      <c r="I557" s="1"/>
    </row>
    <row r="558" spans="1:9">
      <c r="A558" s="1"/>
      <c r="B558" s="1"/>
      <c r="C558" s="1"/>
      <c r="D558" s="1"/>
      <c r="E558" s="1"/>
      <c r="F558" s="1"/>
      <c r="G558" s="1"/>
      <c r="H558" s="1"/>
      <c r="I558" s="1"/>
    </row>
    <row r="559" spans="1:9">
      <c r="A559" s="1"/>
      <c r="B559" s="1"/>
      <c r="C559" s="1"/>
      <c r="D559" s="1"/>
      <c r="E559" s="1"/>
      <c r="F559" s="1"/>
      <c r="G559" s="1"/>
      <c r="H559" s="1"/>
      <c r="I559" s="1"/>
    </row>
    <row r="560" spans="1:9">
      <c r="A560" s="1"/>
      <c r="B560" s="1"/>
      <c r="C560" s="1"/>
      <c r="D560" s="1"/>
      <c r="E560" s="1"/>
      <c r="F560" s="1"/>
      <c r="G560" s="1"/>
      <c r="H560" s="1"/>
      <c r="I560" s="1"/>
    </row>
    <row r="561" spans="1:9">
      <c r="A561" s="1"/>
      <c r="B561" s="1"/>
      <c r="C561" s="1"/>
      <c r="D561" s="1"/>
      <c r="E561" s="1"/>
      <c r="F561" s="1"/>
      <c r="G561" s="1"/>
      <c r="H561" s="1"/>
      <c r="I561" s="1"/>
    </row>
    <row r="562" spans="1:9">
      <c r="A562" s="1"/>
      <c r="B562" s="1"/>
      <c r="C562" s="1"/>
      <c r="D562" s="1"/>
      <c r="E562" s="1"/>
      <c r="F562" s="1"/>
      <c r="G562" s="1"/>
      <c r="H562" s="1"/>
      <c r="I562" s="1"/>
    </row>
    <row r="563" spans="1:9">
      <c r="A563" s="1"/>
      <c r="B563" s="1"/>
      <c r="C563" s="1"/>
      <c r="D563" s="1"/>
      <c r="E563" s="1"/>
      <c r="F563" s="1"/>
      <c r="G563" s="1"/>
      <c r="H563" s="1"/>
      <c r="I563" s="1"/>
    </row>
    <row r="564" spans="1:9">
      <c r="A564" s="1"/>
      <c r="B564" s="1"/>
      <c r="C564" s="1"/>
      <c r="D564" s="1"/>
      <c r="E564" s="1"/>
      <c r="F564" s="1"/>
      <c r="G564" s="1"/>
      <c r="H564" s="1"/>
      <c r="I564" s="1"/>
    </row>
    <row r="565" spans="1:9">
      <c r="A565" s="1"/>
      <c r="B565" s="1"/>
      <c r="C565" s="1"/>
      <c r="D565" s="1"/>
      <c r="E565" s="1"/>
      <c r="F565" s="1"/>
      <c r="G565" s="1"/>
      <c r="H565" s="1"/>
      <c r="I565" s="1"/>
    </row>
    <row r="566" spans="1:9">
      <c r="A566" s="1"/>
      <c r="B566" s="1"/>
      <c r="C566" s="1"/>
      <c r="D566" s="1"/>
      <c r="E566" s="1"/>
      <c r="F566" s="1"/>
      <c r="G566" s="1"/>
      <c r="H566" s="1"/>
      <c r="I566" s="1"/>
    </row>
    <row r="567" spans="1:9">
      <c r="A567" s="1"/>
      <c r="B567" s="1"/>
      <c r="C567" s="1"/>
      <c r="D567" s="1"/>
      <c r="E567" s="1"/>
      <c r="F567" s="1"/>
      <c r="G567" s="1"/>
      <c r="H567" s="1"/>
      <c r="I567" s="1"/>
    </row>
    <row r="568" spans="1:9">
      <c r="A568" s="1"/>
      <c r="B568" s="1"/>
      <c r="C568" s="1"/>
      <c r="D568" s="1"/>
      <c r="E568" s="1"/>
      <c r="F568" s="1"/>
      <c r="G568" s="1"/>
      <c r="H568" s="1"/>
      <c r="I568" s="1"/>
    </row>
    <row r="569" spans="1:9">
      <c r="A569" s="1"/>
      <c r="B569" s="1"/>
      <c r="C569" s="1"/>
      <c r="D569" s="1"/>
      <c r="E569" s="1"/>
      <c r="F569" s="1"/>
      <c r="G569" s="1"/>
      <c r="H569" s="1"/>
      <c r="I569" s="1"/>
    </row>
    <row r="570" spans="1:9">
      <c r="A570" s="1"/>
      <c r="B570" s="1"/>
      <c r="C570" s="1"/>
      <c r="D570" s="1"/>
      <c r="E570" s="1"/>
      <c r="F570" s="1"/>
      <c r="G570" s="1"/>
      <c r="H570" s="1"/>
      <c r="I570" s="1"/>
    </row>
    <row r="571" spans="1:9">
      <c r="A571" s="1"/>
      <c r="B571" s="1"/>
      <c r="C571" s="1"/>
      <c r="D571" s="1"/>
      <c r="E571" s="1"/>
      <c r="F571" s="1"/>
      <c r="G571" s="1"/>
      <c r="H571" s="1"/>
      <c r="I571" s="1"/>
    </row>
    <row r="572" spans="1:9">
      <c r="A572" s="1"/>
      <c r="B572" s="1"/>
      <c r="C572" s="1"/>
      <c r="D572" s="1"/>
      <c r="E572" s="1"/>
      <c r="F572" s="1"/>
      <c r="G572" s="1"/>
      <c r="H572" s="1"/>
      <c r="I572" s="1"/>
    </row>
    <row r="573" spans="1:9">
      <c r="A573" s="1"/>
      <c r="B573" s="1"/>
      <c r="C573" s="1"/>
      <c r="D573" s="1"/>
      <c r="E573" s="1"/>
      <c r="F573" s="1"/>
      <c r="G573" s="1"/>
      <c r="H573" s="1"/>
      <c r="I573" s="1"/>
    </row>
    <row r="574" spans="1:9">
      <c r="A574" s="1"/>
      <c r="B574" s="1"/>
      <c r="C574" s="1"/>
      <c r="D574" s="1"/>
      <c r="E574" s="1"/>
      <c r="F574" s="1"/>
      <c r="G574" s="1"/>
      <c r="H574" s="1"/>
      <c r="I574" s="1"/>
    </row>
    <row r="575" spans="1:9">
      <c r="A575" s="1"/>
      <c r="B575" s="1"/>
      <c r="C575" s="1"/>
      <c r="D575" s="1"/>
      <c r="E575" s="1"/>
      <c r="F575" s="1"/>
      <c r="G575" s="1"/>
      <c r="H575" s="1"/>
      <c r="I575" s="1"/>
    </row>
    <row r="576" spans="1:9">
      <c r="A576" s="1"/>
      <c r="B576" s="1"/>
      <c r="C576" s="1"/>
      <c r="D576" s="1"/>
      <c r="E576" s="1"/>
      <c r="F576" s="1"/>
      <c r="G576" s="1"/>
      <c r="H576" s="1"/>
      <c r="I576" s="1"/>
    </row>
    <row r="577" spans="1:9">
      <c r="A577" s="1"/>
      <c r="B577" s="1"/>
      <c r="C577" s="1"/>
      <c r="D577" s="1"/>
      <c r="E577" s="1"/>
      <c r="F577" s="1"/>
      <c r="G577" s="1"/>
      <c r="H577" s="1"/>
      <c r="I577" s="1"/>
    </row>
    <row r="578" spans="1:9">
      <c r="A578" s="1"/>
      <c r="B578" s="1"/>
      <c r="C578" s="1"/>
      <c r="D578" s="1"/>
      <c r="E578" s="1"/>
      <c r="F578" s="1"/>
      <c r="G578" s="1"/>
      <c r="H578" s="1"/>
      <c r="I578" s="1"/>
    </row>
    <row r="579" spans="1:9">
      <c r="A579" s="1"/>
      <c r="B579" s="1"/>
      <c r="C579" s="1"/>
      <c r="D579" s="1"/>
      <c r="E579" s="1"/>
      <c r="F579" s="1"/>
      <c r="G579" s="1"/>
      <c r="H579" s="1"/>
      <c r="I579" s="1"/>
    </row>
    <row r="580" spans="1:9">
      <c r="A580" s="1"/>
      <c r="B580" s="1"/>
      <c r="C580" s="1"/>
      <c r="D580" s="1"/>
      <c r="E580" s="1"/>
      <c r="F580" s="1"/>
      <c r="G580" s="1"/>
      <c r="H580" s="1"/>
      <c r="I580" s="1"/>
    </row>
    <row r="581" spans="1:9">
      <c r="A581" s="1"/>
      <c r="B581" s="1"/>
      <c r="C581" s="1"/>
      <c r="D581" s="1"/>
      <c r="E581" s="1"/>
      <c r="F581" s="1"/>
      <c r="G581" s="1"/>
      <c r="H581" s="1"/>
      <c r="I581" s="1"/>
    </row>
    <row r="582" spans="1:9">
      <c r="A582" s="1"/>
      <c r="B582" s="1"/>
      <c r="C582" s="1"/>
      <c r="D582" s="1"/>
      <c r="E582" s="1"/>
      <c r="F582" s="1"/>
      <c r="G582" s="1"/>
      <c r="H582" s="1"/>
      <c r="I582" s="1"/>
    </row>
    <row r="583" spans="1:9">
      <c r="A583" s="1"/>
      <c r="B583" s="1"/>
      <c r="C583" s="1"/>
      <c r="D583" s="1"/>
      <c r="E583" s="1"/>
      <c r="F583" s="1"/>
      <c r="G583" s="1"/>
      <c r="H583" s="1"/>
      <c r="I583" s="1"/>
    </row>
    <row r="584" spans="1:9">
      <c r="A584" s="1"/>
      <c r="B584" s="1"/>
      <c r="C584" s="1"/>
      <c r="D584" s="1"/>
      <c r="E584" s="1"/>
      <c r="F584" s="1"/>
      <c r="G584" s="1"/>
      <c r="H584" s="1"/>
      <c r="I584" s="1"/>
    </row>
    <row r="585" spans="1:9">
      <c r="A585" s="1"/>
      <c r="B585" s="1"/>
      <c r="C585" s="1"/>
      <c r="D585" s="1"/>
      <c r="E585" s="1"/>
      <c r="F585" s="1"/>
      <c r="G585" s="1"/>
      <c r="H585" s="1"/>
      <c r="I585" s="1"/>
    </row>
    <row r="586" spans="1:9">
      <c r="A586" s="1"/>
      <c r="B586" s="1"/>
      <c r="C586" s="1"/>
      <c r="D586" s="1"/>
      <c r="E586" s="1"/>
      <c r="F586" s="1"/>
      <c r="G586" s="1"/>
      <c r="H586" s="1"/>
      <c r="I586" s="1"/>
    </row>
    <row r="587" spans="1:9">
      <c r="A587" s="1"/>
      <c r="B587" s="1"/>
      <c r="C587" s="1"/>
      <c r="D587" s="1"/>
      <c r="E587" s="1"/>
      <c r="F587" s="1"/>
      <c r="G587" s="1"/>
      <c r="H587" s="1"/>
      <c r="I587" s="1"/>
    </row>
    <row r="588" spans="1:9">
      <c r="A588" s="1"/>
      <c r="B588" s="1"/>
      <c r="C588" s="1"/>
      <c r="D588" s="1"/>
      <c r="E588" s="1"/>
      <c r="F588" s="1"/>
      <c r="G588" s="1"/>
      <c r="H588" s="1"/>
      <c r="I588" s="1"/>
    </row>
    <row r="589" spans="1:9">
      <c r="A589" s="1"/>
      <c r="B589" s="1"/>
      <c r="C589" s="1"/>
      <c r="D589" s="1"/>
      <c r="E589" s="1"/>
      <c r="F589" s="1"/>
      <c r="G589" s="1"/>
      <c r="H589" s="1"/>
      <c r="I589" s="1"/>
    </row>
    <row r="590" spans="1:9">
      <c r="A590" s="1"/>
      <c r="B590" s="1"/>
      <c r="C590" s="1"/>
      <c r="D590" s="1"/>
      <c r="E590" s="1"/>
      <c r="F590" s="1"/>
      <c r="G590" s="1"/>
      <c r="H590" s="1"/>
      <c r="I590" s="1"/>
    </row>
    <row r="591" spans="1:9">
      <c r="A591" s="1"/>
      <c r="B591" s="1"/>
      <c r="C591" s="1"/>
      <c r="D591" s="1"/>
      <c r="E591" s="1"/>
      <c r="F591" s="1"/>
      <c r="G591" s="1"/>
      <c r="H591" s="1"/>
      <c r="I591" s="1"/>
    </row>
    <row r="592" spans="1:9">
      <c r="A592" s="1"/>
      <c r="B592" s="1"/>
      <c r="C592" s="1"/>
      <c r="D592" s="1"/>
      <c r="E592" s="1"/>
      <c r="F592" s="1"/>
      <c r="G592" s="1"/>
      <c r="H592" s="1"/>
      <c r="I592" s="1"/>
    </row>
    <row r="593" spans="1:9">
      <c r="A593" s="1"/>
      <c r="B593" s="1"/>
      <c r="C593" s="1"/>
      <c r="D593" s="1"/>
      <c r="E593" s="1"/>
      <c r="F593" s="1"/>
      <c r="G593" s="1"/>
      <c r="H593" s="1"/>
      <c r="I593" s="1"/>
    </row>
    <row r="594" spans="1:9">
      <c r="A594" s="1"/>
      <c r="B594" s="1"/>
      <c r="C594" s="1"/>
      <c r="D594" s="1"/>
      <c r="E594" s="1"/>
      <c r="F594" s="1"/>
      <c r="G594" s="1"/>
      <c r="H594" s="1"/>
      <c r="I594" s="1"/>
    </row>
    <row r="595" spans="1:9">
      <c r="A595" s="1"/>
      <c r="B595" s="1"/>
      <c r="C595" s="1"/>
      <c r="D595" s="1"/>
      <c r="E595" s="1"/>
      <c r="F595" s="1"/>
      <c r="G595" s="1"/>
      <c r="H595" s="1"/>
      <c r="I595" s="1"/>
    </row>
    <row r="596" spans="1:9">
      <c r="A596" s="1"/>
      <c r="B596" s="1"/>
      <c r="C596" s="1"/>
      <c r="D596" s="1"/>
      <c r="E596" s="1"/>
      <c r="F596" s="1"/>
      <c r="G596" s="1"/>
      <c r="H596" s="1"/>
      <c r="I596" s="1"/>
    </row>
    <row r="597" spans="1:9">
      <c r="A597" s="1"/>
      <c r="B597" s="1"/>
      <c r="C597" s="1"/>
      <c r="D597" s="1"/>
      <c r="E597" s="1"/>
      <c r="F597" s="1"/>
      <c r="G597" s="1"/>
      <c r="H597" s="1"/>
      <c r="I597" s="1"/>
    </row>
    <row r="598" spans="1:9">
      <c r="A598" s="1"/>
      <c r="B598" s="1"/>
      <c r="C598" s="1"/>
      <c r="D598" s="1"/>
      <c r="E598" s="1"/>
      <c r="F598" s="1"/>
      <c r="G598" s="1"/>
      <c r="H598" s="1"/>
      <c r="I598" s="1"/>
    </row>
    <row r="599" spans="1:9">
      <c r="A599" s="1"/>
      <c r="B599" s="1"/>
      <c r="C599" s="1"/>
      <c r="D599" s="1"/>
      <c r="E599" s="1"/>
      <c r="F599" s="1"/>
      <c r="G599" s="1"/>
      <c r="H599" s="1"/>
      <c r="I599" s="1"/>
    </row>
    <row r="600" spans="1:9">
      <c r="A600" s="1"/>
      <c r="B600" s="1"/>
      <c r="C600" s="1"/>
      <c r="D600" s="1"/>
      <c r="E600" s="1"/>
      <c r="F600" s="1"/>
      <c r="G600" s="1"/>
      <c r="H600" s="1"/>
      <c r="I600" s="1"/>
    </row>
    <row r="601" spans="1:9">
      <c r="A601" s="1"/>
      <c r="B601" s="1"/>
      <c r="C601" s="1"/>
      <c r="D601" s="1"/>
      <c r="E601" s="1"/>
      <c r="F601" s="1"/>
      <c r="G601" s="1"/>
      <c r="H601" s="1"/>
      <c r="I601" s="1"/>
    </row>
    <row r="602" spans="1:9">
      <c r="A602" s="1"/>
      <c r="B602" s="1"/>
      <c r="C602" s="1"/>
      <c r="D602" s="1"/>
      <c r="E602" s="1"/>
      <c r="F602" s="1"/>
      <c r="G602" s="1"/>
      <c r="H602" s="1"/>
      <c r="I602" s="1"/>
    </row>
    <row r="603" spans="1:9">
      <c r="A603" s="1"/>
      <c r="B603" s="1"/>
      <c r="C603" s="1"/>
      <c r="D603" s="1"/>
      <c r="E603" s="1"/>
      <c r="F603" s="1"/>
      <c r="G603" s="1"/>
      <c r="H603" s="1"/>
      <c r="I603" s="1"/>
    </row>
    <row r="604" spans="1:9">
      <c r="A604" s="1"/>
      <c r="B604" s="1"/>
      <c r="C604" s="1"/>
      <c r="D604" s="1"/>
      <c r="E604" s="1"/>
      <c r="F604" s="1"/>
      <c r="G604" s="1"/>
      <c r="H604" s="1"/>
      <c r="I604" s="1"/>
    </row>
    <row r="605" spans="1:9">
      <c r="A605" s="1"/>
      <c r="B605" s="1"/>
      <c r="C605" s="1"/>
      <c r="D605" s="1"/>
      <c r="E605" s="1"/>
      <c r="F605" s="1"/>
      <c r="G605" s="1"/>
      <c r="H605" s="1"/>
      <c r="I605" s="1"/>
    </row>
    <row r="606" spans="1:9">
      <c r="A606" s="1"/>
      <c r="B606" s="1"/>
      <c r="C606" s="1"/>
      <c r="D606" s="1"/>
      <c r="E606" s="1"/>
      <c r="F606" s="1"/>
      <c r="G606" s="1"/>
      <c r="H606" s="1"/>
      <c r="I606" s="1"/>
    </row>
    <row r="607" spans="1:9">
      <c r="A607" s="1"/>
      <c r="B607" s="1"/>
      <c r="C607" s="1"/>
      <c r="D607" s="1"/>
      <c r="E607" s="1"/>
      <c r="F607" s="1"/>
      <c r="G607" s="1"/>
      <c r="H607" s="1"/>
      <c r="I607" s="1"/>
    </row>
    <row r="608" spans="1:9">
      <c r="A608" s="1"/>
      <c r="B608" s="1"/>
      <c r="C608" s="1"/>
      <c r="D608" s="1"/>
      <c r="E608" s="1"/>
      <c r="F608" s="1"/>
      <c r="G608" s="1"/>
      <c r="H608" s="1"/>
      <c r="I608" s="1"/>
    </row>
    <row r="609" spans="1:9">
      <c r="A609" s="1"/>
      <c r="B609" s="1"/>
      <c r="C609" s="1"/>
      <c r="D609" s="1"/>
      <c r="E609" s="1"/>
      <c r="F609" s="1"/>
      <c r="G609" s="1"/>
      <c r="H609" s="1"/>
      <c r="I609" s="1"/>
    </row>
    <row r="610" spans="1:9">
      <c r="A610" s="1"/>
      <c r="B610" s="1"/>
      <c r="C610" s="1"/>
      <c r="D610" s="1"/>
      <c r="E610" s="1"/>
      <c r="F610" s="1"/>
      <c r="G610" s="1"/>
      <c r="H610" s="1"/>
      <c r="I610" s="1"/>
    </row>
    <row r="611" spans="1:9">
      <c r="A611" s="1"/>
      <c r="B611" s="1"/>
      <c r="C611" s="1"/>
      <c r="D611" s="1"/>
      <c r="E611" s="1"/>
      <c r="F611" s="1"/>
      <c r="G611" s="1"/>
      <c r="H611" s="1"/>
      <c r="I611" s="1"/>
    </row>
    <row r="612" spans="1:9">
      <c r="A612" s="1"/>
      <c r="B612" s="1"/>
      <c r="C612" s="1"/>
      <c r="D612" s="1"/>
      <c r="E612" s="1"/>
      <c r="F612" s="1"/>
      <c r="G612" s="1"/>
      <c r="H612" s="1"/>
      <c r="I612" s="1"/>
    </row>
    <row r="613" spans="1:9">
      <c r="A613" s="1"/>
      <c r="B613" s="1"/>
      <c r="C613" s="1"/>
      <c r="D613" s="1"/>
      <c r="E613" s="1"/>
      <c r="F613" s="1"/>
      <c r="G613" s="1"/>
      <c r="H613" s="1"/>
      <c r="I613" s="1"/>
    </row>
    <row r="614" spans="1:9">
      <c r="A614" s="1"/>
      <c r="B614" s="1"/>
      <c r="C614" s="1"/>
      <c r="D614" s="1"/>
      <c r="E614" s="1"/>
      <c r="F614" s="1"/>
      <c r="G614" s="1"/>
      <c r="H614" s="1"/>
      <c r="I614" s="1"/>
    </row>
    <row r="615" spans="1:9">
      <c r="A615" s="1"/>
      <c r="B615" s="1"/>
      <c r="C615" s="1"/>
      <c r="D615" s="1"/>
      <c r="E615" s="1"/>
      <c r="F615" s="1"/>
      <c r="G615" s="1"/>
      <c r="H615" s="1"/>
      <c r="I615" s="1"/>
    </row>
    <row r="616" spans="1:9">
      <c r="A616" s="1"/>
      <c r="B616" s="1"/>
      <c r="C616" s="1"/>
      <c r="D616" s="1"/>
      <c r="E616" s="1"/>
      <c r="F616" s="1"/>
      <c r="G616" s="1"/>
      <c r="H616" s="1"/>
      <c r="I616" s="1"/>
    </row>
    <row r="617" spans="1:9">
      <c r="A617" s="1"/>
      <c r="B617" s="1"/>
      <c r="C617" s="1"/>
      <c r="D617" s="1"/>
      <c r="E617" s="1"/>
      <c r="F617" s="1"/>
      <c r="G617" s="1"/>
      <c r="H617" s="1"/>
      <c r="I617" s="1"/>
    </row>
    <row r="618" spans="1:9">
      <c r="A618" s="1"/>
      <c r="B618" s="1"/>
      <c r="C618" s="1"/>
      <c r="D618" s="1"/>
      <c r="E618" s="1"/>
      <c r="F618" s="1"/>
      <c r="G618" s="1"/>
      <c r="H618" s="1"/>
      <c r="I618" s="1"/>
    </row>
    <row r="619" spans="1:9">
      <c r="A619" s="1"/>
      <c r="B619" s="1"/>
      <c r="C619" s="1"/>
      <c r="D619" s="1"/>
      <c r="E619" s="1"/>
      <c r="F619" s="1"/>
      <c r="G619" s="1"/>
      <c r="H619" s="1"/>
      <c r="I619" s="1"/>
    </row>
    <row r="620" spans="1:9">
      <c r="A620" s="1"/>
      <c r="B620" s="1"/>
      <c r="C620" s="1"/>
      <c r="D620" s="1"/>
      <c r="E620" s="1"/>
      <c r="F620" s="1"/>
      <c r="G620" s="1"/>
      <c r="H620" s="1"/>
      <c r="I620" s="1"/>
    </row>
    <row r="621" spans="1:9">
      <c r="A621" s="1"/>
      <c r="B621" s="1"/>
      <c r="C621" s="1"/>
      <c r="D621" s="1"/>
      <c r="E621" s="1"/>
      <c r="F621" s="1"/>
      <c r="G621" s="1"/>
      <c r="H621" s="1"/>
      <c r="I621" s="1"/>
    </row>
    <row r="622" spans="1:9">
      <c r="A622" s="1"/>
      <c r="B622" s="1"/>
      <c r="C622" s="1"/>
      <c r="D622" s="1"/>
      <c r="E622" s="1"/>
      <c r="F622" s="1"/>
      <c r="G622" s="1"/>
      <c r="H622" s="1"/>
      <c r="I622" s="1"/>
    </row>
    <row r="623" spans="1:9">
      <c r="A623" s="1"/>
      <c r="B623" s="1"/>
      <c r="C623" s="1"/>
      <c r="D623" s="1"/>
      <c r="E623" s="1"/>
      <c r="F623" s="1"/>
      <c r="G623" s="1"/>
      <c r="H623" s="1"/>
      <c r="I623" s="1"/>
    </row>
    <row r="624" spans="1:9">
      <c r="A624" s="1"/>
      <c r="B624" s="1"/>
      <c r="C624" s="1"/>
      <c r="D624" s="1"/>
      <c r="E624" s="1"/>
      <c r="F624" s="1"/>
      <c r="G624" s="1"/>
      <c r="H624" s="1"/>
      <c r="I624" s="1"/>
    </row>
    <row r="625" spans="1:9">
      <c r="A625" s="1"/>
      <c r="B625" s="1"/>
      <c r="C625" s="1"/>
      <c r="D625" s="1"/>
      <c r="E625" s="1"/>
      <c r="F625" s="1"/>
      <c r="G625" s="1"/>
      <c r="H625" s="1"/>
      <c r="I625" s="1"/>
    </row>
    <row r="626" spans="1:9">
      <c r="A626" s="1"/>
      <c r="B626" s="1"/>
      <c r="C626" s="1"/>
      <c r="D626" s="1"/>
      <c r="E626" s="1"/>
      <c r="F626" s="1"/>
      <c r="G626" s="1"/>
      <c r="H626" s="1"/>
      <c r="I626" s="1"/>
    </row>
    <row r="627" spans="1:9">
      <c r="A627" s="1"/>
      <c r="B627" s="1"/>
      <c r="C627" s="1"/>
      <c r="D627" s="1"/>
      <c r="E627" s="1"/>
      <c r="F627" s="1"/>
      <c r="G627" s="1"/>
      <c r="H627" s="1"/>
      <c r="I627" s="1"/>
    </row>
    <row r="628" spans="1:9">
      <c r="A628" s="1"/>
      <c r="B628" s="1"/>
      <c r="C628" s="1"/>
      <c r="D628" s="1"/>
      <c r="E628" s="1"/>
      <c r="F628" s="1"/>
      <c r="G628" s="1"/>
      <c r="H628" s="1"/>
      <c r="I628" s="1"/>
    </row>
    <row r="629" spans="1:9">
      <c r="A629" s="1"/>
      <c r="B629" s="1"/>
      <c r="C629" s="1"/>
      <c r="D629" s="1"/>
      <c r="E629" s="1"/>
      <c r="F629" s="1"/>
      <c r="G629" s="1"/>
      <c r="H629" s="1"/>
      <c r="I629" s="1"/>
    </row>
    <row r="630" spans="1:9">
      <c r="A630" s="1"/>
      <c r="B630" s="1"/>
      <c r="C630" s="1"/>
      <c r="D630" s="1"/>
      <c r="E630" s="1"/>
      <c r="F630" s="1"/>
      <c r="G630" s="1"/>
      <c r="H630" s="1"/>
      <c r="I630" s="1"/>
    </row>
    <row r="631" spans="1:9">
      <c r="A631" s="1"/>
      <c r="B631" s="1"/>
      <c r="C631" s="1"/>
      <c r="D631" s="1"/>
      <c r="E631" s="1"/>
      <c r="F631" s="1"/>
      <c r="G631" s="1"/>
      <c r="H631" s="1"/>
      <c r="I631" s="1"/>
    </row>
    <row r="632" spans="1:9">
      <c r="A632" s="1"/>
      <c r="B632" s="1"/>
      <c r="C632" s="1"/>
      <c r="D632" s="1"/>
      <c r="E632" s="1"/>
      <c r="F632" s="1"/>
      <c r="G632" s="1"/>
      <c r="H632" s="1"/>
      <c r="I632" s="1"/>
    </row>
    <row r="633" spans="1:9">
      <c r="A633" s="1"/>
      <c r="B633" s="1"/>
      <c r="C633" s="1"/>
      <c r="D633" s="1"/>
      <c r="E633" s="1"/>
      <c r="F633" s="1"/>
      <c r="G633" s="1"/>
      <c r="H633" s="1"/>
      <c r="I633" s="1"/>
    </row>
    <row r="634" spans="1:9">
      <c r="A634" s="1"/>
      <c r="B634" s="1"/>
      <c r="C634" s="1"/>
      <c r="D634" s="1"/>
      <c r="E634" s="1"/>
      <c r="F634" s="1"/>
      <c r="G634" s="1"/>
      <c r="H634" s="1"/>
      <c r="I634" s="1"/>
    </row>
    <row r="635" spans="1:9">
      <c r="A635" s="1"/>
      <c r="B635" s="1"/>
      <c r="C635" s="1"/>
      <c r="D635" s="1"/>
      <c r="E635" s="1"/>
      <c r="F635" s="1"/>
      <c r="G635" s="1"/>
      <c r="H635" s="1"/>
      <c r="I635" s="1"/>
    </row>
    <row r="636" spans="1:9">
      <c r="A636" s="1"/>
      <c r="B636" s="1"/>
      <c r="C636" s="1"/>
      <c r="D636" s="1"/>
      <c r="E636" s="1"/>
      <c r="F636" s="1"/>
      <c r="G636" s="1"/>
      <c r="H636" s="1"/>
      <c r="I636" s="1"/>
    </row>
    <row r="637" spans="1:9">
      <c r="A637" s="1"/>
      <c r="B637" s="1"/>
      <c r="C637" s="1"/>
      <c r="D637" s="1"/>
      <c r="E637" s="1"/>
      <c r="F637" s="1"/>
      <c r="G637" s="1"/>
      <c r="H637" s="1"/>
      <c r="I637" s="1"/>
    </row>
    <row r="638" spans="1:9">
      <c r="A638" s="1"/>
      <c r="B638" s="1"/>
      <c r="C638" s="1"/>
      <c r="D638" s="1"/>
      <c r="E638" s="1"/>
      <c r="F638" s="1"/>
      <c r="G638" s="1"/>
      <c r="H638" s="1"/>
      <c r="I638" s="1"/>
    </row>
    <row r="639" spans="1:9">
      <c r="A639" s="1"/>
      <c r="B639" s="1"/>
      <c r="C639" s="1"/>
      <c r="D639" s="1"/>
      <c r="E639" s="1"/>
      <c r="F639" s="1"/>
      <c r="G639" s="1"/>
      <c r="H639" s="1"/>
      <c r="I639" s="1"/>
    </row>
    <row r="640" spans="1:9">
      <c r="A640" s="1"/>
      <c r="B640" s="1"/>
      <c r="C640" s="1"/>
      <c r="D640" s="1"/>
      <c r="E640" s="1"/>
      <c r="F640" s="1"/>
      <c r="G640" s="1"/>
      <c r="H640" s="1"/>
      <c r="I640" s="1"/>
    </row>
    <row r="641" spans="1:9">
      <c r="A641" s="1"/>
      <c r="B641" s="1"/>
      <c r="C641" s="1"/>
      <c r="D641" s="1"/>
      <c r="E641" s="1"/>
      <c r="F641" s="1"/>
      <c r="G641" s="1"/>
      <c r="H641" s="1"/>
      <c r="I641" s="1"/>
    </row>
    <row r="642" spans="1:9">
      <c r="A642" s="1"/>
      <c r="B642" s="1"/>
      <c r="C642" s="1"/>
      <c r="D642" s="1"/>
      <c r="E642" s="1"/>
      <c r="F642" s="1"/>
      <c r="G642" s="1"/>
      <c r="H642" s="1"/>
      <c r="I642" s="1"/>
    </row>
    <row r="643" spans="1:9">
      <c r="A643" s="1"/>
      <c r="B643" s="1"/>
      <c r="C643" s="1"/>
      <c r="D643" s="1"/>
      <c r="E643" s="1"/>
      <c r="F643" s="1"/>
      <c r="G643" s="1"/>
      <c r="H643" s="1"/>
      <c r="I643" s="1"/>
    </row>
    <row r="644" spans="1:9">
      <c r="A644" s="1"/>
      <c r="B644" s="1"/>
      <c r="C644" s="1"/>
      <c r="D644" s="1"/>
      <c r="E644" s="1"/>
      <c r="F644" s="1"/>
      <c r="G644" s="1"/>
      <c r="H644" s="1"/>
      <c r="I644" s="1"/>
    </row>
    <row r="645" spans="1:9">
      <c r="A645" s="1"/>
      <c r="B645" s="1"/>
      <c r="C645" s="1"/>
      <c r="D645" s="1"/>
      <c r="E645" s="1"/>
      <c r="F645" s="1"/>
      <c r="G645" s="1"/>
      <c r="H645" s="1"/>
      <c r="I645" s="1"/>
    </row>
    <row r="646" spans="1:9">
      <c r="A646" s="1"/>
      <c r="B646" s="1"/>
      <c r="C646" s="1"/>
      <c r="D646" s="1"/>
      <c r="E646" s="1"/>
      <c r="F646" s="1"/>
      <c r="G646" s="1"/>
      <c r="H646" s="1"/>
      <c r="I646" s="1"/>
    </row>
    <row r="647" spans="1:9">
      <c r="A647" s="1"/>
      <c r="B647" s="1"/>
      <c r="C647" s="1"/>
      <c r="D647" s="1"/>
      <c r="E647" s="1"/>
      <c r="F647" s="1"/>
      <c r="G647" s="1"/>
      <c r="H647" s="1"/>
      <c r="I647" s="1"/>
    </row>
    <row r="648" spans="1:9">
      <c r="A648" s="1"/>
      <c r="B648" s="1"/>
      <c r="C648" s="1"/>
      <c r="D648" s="1"/>
      <c r="E648" s="1"/>
      <c r="F648" s="1"/>
      <c r="G648" s="1"/>
      <c r="H648" s="1"/>
      <c r="I648" s="1"/>
    </row>
    <row r="649" spans="1:9">
      <c r="A649" s="1"/>
      <c r="B649" s="1"/>
      <c r="C649" s="1"/>
      <c r="D649" s="1"/>
      <c r="E649" s="1"/>
      <c r="F649" s="1"/>
      <c r="G649" s="1"/>
      <c r="H649" s="1"/>
      <c r="I649" s="1"/>
    </row>
    <row r="650" spans="1:9">
      <c r="A650" s="1"/>
      <c r="B650" s="1"/>
      <c r="C650" s="1"/>
      <c r="D650" s="1"/>
      <c r="E650" s="1"/>
      <c r="F650" s="1"/>
      <c r="G650" s="1"/>
      <c r="H650" s="1"/>
      <c r="I650" s="1"/>
    </row>
    <row r="651" spans="1:9">
      <c r="A651" s="1"/>
      <c r="B651" s="1"/>
      <c r="C651" s="1"/>
      <c r="D651" s="1"/>
      <c r="E651" s="1"/>
      <c r="F651" s="1"/>
      <c r="G651" s="1"/>
      <c r="H651" s="1"/>
      <c r="I651" s="1"/>
    </row>
    <row r="652" spans="1:9">
      <c r="A652" s="1"/>
      <c r="B652" s="1"/>
      <c r="C652" s="1"/>
      <c r="D652" s="1"/>
      <c r="E652" s="1"/>
      <c r="F652" s="1"/>
      <c r="G652" s="1"/>
      <c r="H652" s="1"/>
      <c r="I652" s="1"/>
    </row>
    <row r="653" spans="1:9">
      <c r="A653" s="1"/>
      <c r="B653" s="1"/>
      <c r="C653" s="1"/>
      <c r="D653" s="1"/>
      <c r="E653" s="1"/>
      <c r="F653" s="1"/>
      <c r="G653" s="1"/>
      <c r="H653" s="1"/>
      <c r="I653" s="1"/>
    </row>
    <row r="654" spans="1:9">
      <c r="A654" s="1"/>
      <c r="B654" s="1"/>
      <c r="C654" s="1"/>
      <c r="D654" s="1"/>
      <c r="E654" s="1"/>
      <c r="F654" s="1"/>
      <c r="G654" s="1"/>
      <c r="H654" s="1"/>
      <c r="I654" s="1"/>
    </row>
    <row r="655" spans="1:9">
      <c r="A655" s="1"/>
      <c r="B655" s="1"/>
      <c r="C655" s="1"/>
      <c r="D655" s="1"/>
      <c r="E655" s="1"/>
      <c r="F655" s="1"/>
      <c r="G655" s="1"/>
      <c r="H655" s="1"/>
      <c r="I655" s="1"/>
    </row>
    <row r="656" spans="1:9">
      <c r="A656" s="1"/>
      <c r="B656" s="1"/>
      <c r="C656" s="1"/>
      <c r="D656" s="1"/>
      <c r="E656" s="1"/>
      <c r="F656" s="1"/>
      <c r="G656" s="1"/>
      <c r="H656" s="1"/>
      <c r="I656" s="1"/>
    </row>
    <row r="657" spans="1:9">
      <c r="A657" s="1"/>
      <c r="B657" s="1"/>
      <c r="C657" s="1"/>
      <c r="D657" s="1"/>
      <c r="E657" s="1"/>
      <c r="F657" s="1"/>
      <c r="G657" s="1"/>
      <c r="H657" s="1"/>
      <c r="I657" s="1"/>
    </row>
    <row r="658" spans="1:9">
      <c r="A658" s="1"/>
      <c r="B658" s="1"/>
      <c r="C658" s="1"/>
      <c r="D658" s="1"/>
      <c r="E658" s="1"/>
      <c r="F658" s="1"/>
      <c r="G658" s="1"/>
      <c r="H658" s="1"/>
      <c r="I658" s="1"/>
    </row>
    <row r="659" spans="1:9">
      <c r="A659" s="1"/>
      <c r="B659" s="1"/>
      <c r="C659" s="1"/>
      <c r="D659" s="1"/>
      <c r="E659" s="1"/>
      <c r="F659" s="1"/>
      <c r="G659" s="1"/>
      <c r="H659" s="1"/>
      <c r="I659" s="1"/>
    </row>
    <row r="660" spans="1:9">
      <c r="A660" s="1"/>
      <c r="B660" s="1"/>
      <c r="C660" s="1"/>
      <c r="D660" s="1"/>
      <c r="E660" s="1"/>
      <c r="F660" s="1"/>
      <c r="G660" s="1"/>
      <c r="H660" s="1"/>
      <c r="I660" s="1"/>
    </row>
    <row r="661" spans="1:9">
      <c r="A661" s="1"/>
      <c r="B661" s="1"/>
      <c r="C661" s="1"/>
      <c r="D661" s="1"/>
      <c r="E661" s="1"/>
      <c r="F661" s="1"/>
      <c r="G661" s="1"/>
      <c r="H661" s="1"/>
      <c r="I661" s="1"/>
    </row>
    <row r="662" spans="1:9">
      <c r="A662" s="1"/>
      <c r="B662" s="1"/>
      <c r="C662" s="1"/>
      <c r="D662" s="1"/>
      <c r="E662" s="1"/>
      <c r="F662" s="1"/>
      <c r="G662" s="1"/>
      <c r="H662" s="1"/>
      <c r="I662" s="1"/>
    </row>
    <row r="663" spans="1:9">
      <c r="A663" s="1"/>
      <c r="B663" s="1"/>
      <c r="C663" s="1"/>
      <c r="D663" s="1"/>
      <c r="E663" s="1"/>
      <c r="F663" s="1"/>
      <c r="G663" s="1"/>
      <c r="H663" s="1"/>
      <c r="I663" s="1"/>
    </row>
    <row r="664" spans="1:9">
      <c r="A664" s="1"/>
      <c r="B664" s="1"/>
      <c r="C664" s="1"/>
      <c r="D664" s="1"/>
      <c r="E664" s="1"/>
      <c r="F664" s="1"/>
      <c r="G664" s="1"/>
      <c r="H664" s="1"/>
      <c r="I664" s="1"/>
    </row>
    <row r="665" spans="1:9">
      <c r="A665" s="1"/>
      <c r="B665" s="1"/>
      <c r="C665" s="1"/>
      <c r="D665" s="1"/>
      <c r="E665" s="1"/>
      <c r="F665" s="1"/>
      <c r="G665" s="1"/>
      <c r="H665" s="1"/>
      <c r="I665" s="1"/>
    </row>
    <row r="666" spans="1:9">
      <c r="A666" s="1"/>
      <c r="B666" s="1"/>
      <c r="C666" s="1"/>
      <c r="D666" s="1"/>
      <c r="E666" s="1"/>
      <c r="F666" s="1"/>
      <c r="G666" s="1"/>
      <c r="H666" s="1"/>
      <c r="I666" s="1"/>
    </row>
    <row r="667" spans="1:9">
      <c r="A667" s="1"/>
      <c r="B667" s="1"/>
      <c r="C667" s="1"/>
      <c r="D667" s="1"/>
      <c r="E667" s="1"/>
      <c r="F667" s="1"/>
      <c r="G667" s="1"/>
      <c r="H667" s="1"/>
      <c r="I667" s="1"/>
    </row>
    <row r="668" spans="1:9">
      <c r="A668" s="1"/>
      <c r="B668" s="1"/>
      <c r="C668" s="1"/>
      <c r="D668" s="1"/>
      <c r="E668" s="1"/>
      <c r="F668" s="1"/>
      <c r="G668" s="1"/>
      <c r="H668" s="1"/>
      <c r="I668" s="1"/>
    </row>
    <row r="669" spans="1:9">
      <c r="A669" s="1"/>
      <c r="B669" s="1"/>
      <c r="C669" s="1"/>
      <c r="D669" s="1"/>
      <c r="E669" s="1"/>
      <c r="F669" s="1"/>
      <c r="G669" s="1"/>
      <c r="H669" s="1"/>
      <c r="I669" s="1"/>
    </row>
    <row r="670" spans="1:9">
      <c r="A670" s="1"/>
      <c r="B670" s="1"/>
      <c r="C670" s="1"/>
      <c r="D670" s="1"/>
      <c r="E670" s="1"/>
      <c r="F670" s="1"/>
      <c r="G670" s="1"/>
      <c r="H670" s="1"/>
      <c r="I670" s="1"/>
    </row>
    <row r="671" spans="1:9">
      <c r="A671" s="1"/>
      <c r="B671" s="1"/>
      <c r="C671" s="1"/>
      <c r="D671" s="1"/>
      <c r="E671" s="1"/>
      <c r="F671" s="1"/>
      <c r="G671" s="1"/>
      <c r="H671" s="1"/>
      <c r="I671" s="1"/>
    </row>
    <row r="672" spans="1:9">
      <c r="A672" s="1"/>
      <c r="B672" s="1"/>
      <c r="C672" s="1"/>
      <c r="D672" s="1"/>
      <c r="E672" s="1"/>
      <c r="F672" s="1"/>
      <c r="G672" s="1"/>
      <c r="H672" s="1"/>
      <c r="I672" s="1"/>
    </row>
    <row r="673" spans="1:9">
      <c r="A673" s="1"/>
      <c r="B673" s="1"/>
      <c r="C673" s="1"/>
      <c r="D673" s="1"/>
      <c r="E673" s="1"/>
      <c r="F673" s="1"/>
      <c r="G673" s="1"/>
      <c r="H673" s="1"/>
      <c r="I673" s="1"/>
    </row>
    <row r="674" spans="1:9">
      <c r="A674" s="1"/>
      <c r="B674" s="1"/>
      <c r="C674" s="1"/>
      <c r="D674" s="1"/>
      <c r="E674" s="1"/>
      <c r="F674" s="1"/>
      <c r="G674" s="1"/>
      <c r="H674" s="1"/>
      <c r="I674" s="1"/>
    </row>
    <row r="675" spans="1:9">
      <c r="A675" s="1"/>
      <c r="B675" s="1"/>
      <c r="C675" s="1"/>
      <c r="D675" s="1"/>
      <c r="E675" s="1"/>
      <c r="F675" s="1"/>
      <c r="G675" s="1"/>
      <c r="H675" s="1"/>
      <c r="I675" s="1"/>
    </row>
    <row r="676" spans="1:9">
      <c r="A676" s="1"/>
      <c r="B676" s="1"/>
      <c r="C676" s="1"/>
      <c r="D676" s="1"/>
      <c r="E676" s="1"/>
      <c r="F676" s="1"/>
      <c r="G676" s="1"/>
      <c r="H676" s="1"/>
      <c r="I676" s="1"/>
    </row>
    <row r="677" spans="1:9">
      <c r="A677" s="1"/>
      <c r="B677" s="1"/>
      <c r="C677" s="1"/>
      <c r="D677" s="1"/>
      <c r="E677" s="1"/>
      <c r="F677" s="1"/>
      <c r="G677" s="1"/>
      <c r="H677" s="1"/>
      <c r="I677" s="1"/>
    </row>
    <row r="678" spans="1:9">
      <c r="A678" s="1"/>
      <c r="B678" s="1"/>
      <c r="C678" s="1"/>
      <c r="D678" s="1"/>
      <c r="E678" s="1"/>
      <c r="F678" s="1"/>
      <c r="G678" s="1"/>
      <c r="H678" s="1"/>
      <c r="I678" s="1"/>
    </row>
    <row r="679" spans="1:9">
      <c r="A679" s="1"/>
      <c r="B679" s="1"/>
      <c r="C679" s="1"/>
      <c r="D679" s="1"/>
      <c r="E679" s="1"/>
      <c r="F679" s="1"/>
      <c r="G679" s="1"/>
      <c r="H679" s="1"/>
      <c r="I679" s="1"/>
    </row>
    <row r="680" spans="1:9">
      <c r="A680" s="1"/>
      <c r="B680" s="1"/>
      <c r="C680" s="1"/>
      <c r="D680" s="1"/>
      <c r="E680" s="1"/>
      <c r="F680" s="1"/>
      <c r="G680" s="1"/>
      <c r="H680" s="1"/>
      <c r="I680" s="1"/>
    </row>
    <row r="681" spans="1:9">
      <c r="A681" s="1"/>
      <c r="B681" s="1"/>
      <c r="C681" s="1"/>
      <c r="D681" s="1"/>
      <c r="E681" s="1"/>
      <c r="F681" s="1"/>
      <c r="G681" s="1"/>
      <c r="H681" s="1"/>
      <c r="I681" s="1"/>
    </row>
    <row r="682" spans="1:9">
      <c r="A682" s="1"/>
      <c r="B682" s="1"/>
      <c r="C682" s="1"/>
      <c r="D682" s="1"/>
      <c r="E682" s="1"/>
      <c r="F682" s="1"/>
      <c r="G682" s="1"/>
      <c r="H682" s="1"/>
      <c r="I682" s="1"/>
    </row>
    <row r="683" spans="1:9">
      <c r="A683" s="1"/>
      <c r="B683" s="1"/>
      <c r="C683" s="1"/>
      <c r="D683" s="1"/>
      <c r="E683" s="1"/>
      <c r="F683" s="1"/>
      <c r="G683" s="1"/>
      <c r="H683" s="1"/>
      <c r="I683" s="1"/>
    </row>
    <row r="684" spans="1:9">
      <c r="A684" s="1"/>
      <c r="B684" s="1"/>
      <c r="C684" s="1"/>
      <c r="D684" s="1"/>
      <c r="E684" s="1"/>
      <c r="F684" s="1"/>
      <c r="G684" s="1"/>
      <c r="H684" s="1"/>
      <c r="I684" s="1"/>
    </row>
    <row r="685" spans="1:9">
      <c r="A685" s="1"/>
      <c r="B685" s="1"/>
      <c r="C685" s="1"/>
      <c r="D685" s="1"/>
      <c r="E685" s="1"/>
      <c r="F685" s="1"/>
      <c r="G685" s="1"/>
      <c r="H685" s="1"/>
      <c r="I685" s="1"/>
    </row>
    <row r="686" spans="1:9">
      <c r="A686" s="1"/>
      <c r="B686" s="1"/>
      <c r="C686" s="1"/>
      <c r="D686" s="1"/>
      <c r="E686" s="1"/>
      <c r="F686" s="1"/>
      <c r="G686" s="1"/>
      <c r="H686" s="1"/>
      <c r="I686" s="1"/>
    </row>
    <row r="687" spans="1:9">
      <c r="A687" s="1"/>
      <c r="B687" s="1"/>
      <c r="C687" s="1"/>
      <c r="D687" s="1"/>
      <c r="E687" s="1"/>
      <c r="F687" s="1"/>
      <c r="G687" s="1"/>
      <c r="H687" s="1"/>
      <c r="I687" s="1"/>
    </row>
    <row r="688" spans="1:9">
      <c r="A688" s="1"/>
      <c r="B688" s="1"/>
      <c r="C688" s="1"/>
      <c r="D688" s="1"/>
      <c r="E688" s="1"/>
      <c r="F688" s="1"/>
      <c r="G688" s="1"/>
      <c r="H688" s="1"/>
      <c r="I688" s="1"/>
    </row>
    <row r="689" spans="1:9">
      <c r="A689" s="1"/>
      <c r="B689" s="1"/>
      <c r="C689" s="1"/>
      <c r="D689" s="1"/>
      <c r="E689" s="1"/>
      <c r="F689" s="1"/>
      <c r="G689" s="1"/>
      <c r="H689" s="1"/>
      <c r="I689" s="1"/>
    </row>
    <row r="690" spans="1:9">
      <c r="A690" s="1"/>
      <c r="B690" s="1"/>
      <c r="C690" s="1"/>
      <c r="D690" s="1"/>
      <c r="E690" s="1"/>
      <c r="F690" s="1"/>
      <c r="G690" s="1"/>
      <c r="H690" s="1"/>
      <c r="I690" s="1"/>
    </row>
    <row r="691" spans="1:9">
      <c r="A691" s="1"/>
      <c r="B691" s="1"/>
      <c r="C691" s="1"/>
      <c r="D691" s="1"/>
      <c r="E691" s="1"/>
      <c r="F691" s="1"/>
      <c r="G691" s="1"/>
      <c r="H691" s="1"/>
      <c r="I691" s="1"/>
    </row>
    <row r="692" spans="1:9">
      <c r="A692" s="1"/>
      <c r="B692" s="1"/>
      <c r="C692" s="1"/>
      <c r="D692" s="1"/>
      <c r="E692" s="1"/>
      <c r="F692" s="1"/>
      <c r="G692" s="1"/>
      <c r="H692" s="1"/>
      <c r="I692" s="1"/>
    </row>
    <row r="693" spans="1:9">
      <c r="A693" s="1"/>
      <c r="B693" s="1"/>
      <c r="C693" s="1"/>
      <c r="D693" s="1"/>
      <c r="E693" s="1"/>
      <c r="F693" s="1"/>
      <c r="G693" s="1"/>
      <c r="H693" s="1"/>
      <c r="I693" s="1"/>
    </row>
    <row r="694" spans="1:9">
      <c r="A694" s="1"/>
      <c r="B694" s="1"/>
      <c r="C694" s="1"/>
      <c r="D694" s="1"/>
      <c r="E694" s="1"/>
      <c r="F694" s="1"/>
      <c r="G694" s="1"/>
      <c r="H694" s="1"/>
      <c r="I694" s="1"/>
    </row>
    <row r="695" spans="1:9">
      <c r="A695" s="1"/>
      <c r="B695" s="1"/>
      <c r="C695" s="1"/>
      <c r="D695" s="1"/>
      <c r="E695" s="1"/>
      <c r="F695" s="1"/>
      <c r="G695" s="1"/>
      <c r="H695" s="1"/>
      <c r="I695" s="1"/>
    </row>
    <row r="696" spans="1:9">
      <c r="A696" s="1"/>
      <c r="B696" s="1"/>
      <c r="C696" s="1"/>
      <c r="D696" s="1"/>
      <c r="E696" s="1"/>
      <c r="F696" s="1"/>
      <c r="G696" s="1"/>
      <c r="H696" s="1"/>
      <c r="I696" s="1"/>
    </row>
    <row r="697" spans="1:9">
      <c r="A697" s="1"/>
      <c r="B697" s="1"/>
      <c r="C697" s="1"/>
      <c r="D697" s="1"/>
      <c r="E697" s="1"/>
      <c r="F697" s="1"/>
      <c r="G697" s="1"/>
      <c r="H697" s="1"/>
      <c r="I697" s="1"/>
    </row>
    <row r="698" spans="1:9">
      <c r="A698" s="1"/>
      <c r="B698" s="1"/>
      <c r="C698" s="1"/>
      <c r="D698" s="1"/>
      <c r="E698" s="1"/>
      <c r="F698" s="1"/>
      <c r="G698" s="1"/>
      <c r="H698" s="1"/>
      <c r="I698" s="1"/>
    </row>
    <row r="699" spans="1:9">
      <c r="A699" s="1"/>
      <c r="B699" s="1"/>
      <c r="C699" s="1"/>
      <c r="D699" s="1"/>
      <c r="E699" s="1"/>
      <c r="F699" s="1"/>
      <c r="G699" s="1"/>
      <c r="H699" s="1"/>
      <c r="I699" s="1"/>
    </row>
    <row r="700" spans="1:9">
      <c r="A700" s="1"/>
      <c r="B700" s="1"/>
      <c r="C700" s="1"/>
      <c r="D700" s="1"/>
      <c r="E700" s="1"/>
      <c r="F700" s="1"/>
      <c r="G700" s="1"/>
      <c r="H700" s="1"/>
      <c r="I700" s="1"/>
    </row>
    <row r="701" spans="1:9">
      <c r="A701" s="1"/>
      <c r="B701" s="1"/>
      <c r="C701" s="1"/>
      <c r="D701" s="1"/>
      <c r="E701" s="1"/>
      <c r="F701" s="1"/>
      <c r="G701" s="1"/>
      <c r="H701" s="1"/>
      <c r="I701" s="1"/>
    </row>
    <row r="702" spans="1:9">
      <c r="A702" s="1"/>
      <c r="B702" s="1"/>
      <c r="C702" s="1"/>
      <c r="D702" s="1"/>
      <c r="E702" s="1"/>
      <c r="F702" s="1"/>
      <c r="G702" s="1"/>
      <c r="H702" s="1"/>
      <c r="I702" s="1"/>
    </row>
    <row r="703" spans="1:9">
      <c r="A703" s="1"/>
      <c r="B703" s="1"/>
      <c r="C703" s="1"/>
      <c r="D703" s="1"/>
      <c r="E703" s="1"/>
      <c r="F703" s="1"/>
      <c r="G703" s="1"/>
      <c r="H703" s="1"/>
      <c r="I703" s="1"/>
    </row>
    <row r="704" spans="1:9">
      <c r="A704" s="1"/>
      <c r="B704" s="1"/>
      <c r="C704" s="1"/>
      <c r="D704" s="1"/>
      <c r="E704" s="1"/>
      <c r="F704" s="1"/>
      <c r="G704" s="1"/>
      <c r="H704" s="1"/>
      <c r="I704" s="1"/>
    </row>
    <row r="705" spans="1:9">
      <c r="A705" s="1"/>
      <c r="B705" s="1"/>
      <c r="C705" s="1"/>
      <c r="D705" s="1"/>
      <c r="E705" s="1"/>
      <c r="F705" s="1"/>
      <c r="G705" s="1"/>
      <c r="H705" s="1"/>
      <c r="I705" s="1"/>
    </row>
    <row r="706" spans="1:9">
      <c r="A706" s="1"/>
      <c r="B706" s="1"/>
      <c r="C706" s="1"/>
      <c r="D706" s="1"/>
      <c r="E706" s="1"/>
      <c r="F706" s="1"/>
      <c r="G706" s="1"/>
      <c r="H706" s="1"/>
      <c r="I706" s="1"/>
    </row>
    <row r="707" spans="1:9">
      <c r="A707" s="1"/>
      <c r="B707" s="1"/>
      <c r="C707" s="1"/>
      <c r="D707" s="1"/>
      <c r="E707" s="1"/>
      <c r="F707" s="1"/>
      <c r="G707" s="1"/>
      <c r="H707" s="1"/>
      <c r="I707" s="1"/>
    </row>
    <row r="708" spans="1:9">
      <c r="A708" s="1"/>
      <c r="B708" s="1"/>
      <c r="C708" s="1"/>
      <c r="D708" s="1"/>
      <c r="E708" s="1"/>
      <c r="F708" s="1"/>
      <c r="G708" s="1"/>
      <c r="H708" s="1"/>
      <c r="I708" s="1"/>
    </row>
    <row r="709" spans="1:9">
      <c r="A709" s="1"/>
      <c r="B709" s="1"/>
      <c r="C709" s="1"/>
      <c r="D709" s="1"/>
      <c r="E709" s="1"/>
      <c r="F709" s="1"/>
      <c r="G709" s="1"/>
      <c r="H709" s="1"/>
      <c r="I709" s="1"/>
    </row>
    <row r="710" spans="1:9">
      <c r="A710" s="1"/>
      <c r="B710" s="1"/>
      <c r="C710" s="1"/>
      <c r="D710" s="1"/>
      <c r="E710" s="1"/>
      <c r="F710" s="1"/>
      <c r="G710" s="1"/>
      <c r="H710" s="1"/>
      <c r="I710" s="1"/>
    </row>
    <row r="711" spans="1:9">
      <c r="A711" s="1"/>
      <c r="B711" s="1"/>
      <c r="C711" s="1"/>
      <c r="D711" s="1"/>
      <c r="E711" s="1"/>
      <c r="F711" s="1"/>
      <c r="G711" s="1"/>
      <c r="H711" s="1"/>
      <c r="I711" s="1"/>
    </row>
    <row r="712" spans="1:9">
      <c r="A712" s="1"/>
      <c r="B712" s="1"/>
      <c r="C712" s="1"/>
      <c r="D712" s="1"/>
      <c r="E712" s="1"/>
      <c r="F712" s="1"/>
      <c r="G712" s="1"/>
      <c r="H712" s="1"/>
      <c r="I712" s="1"/>
    </row>
    <row r="713" spans="1:9">
      <c r="A713" s="1"/>
      <c r="B713" s="1"/>
      <c r="C713" s="1"/>
      <c r="D713" s="1"/>
      <c r="E713" s="1"/>
      <c r="F713" s="1"/>
      <c r="G713" s="1"/>
      <c r="H713" s="1"/>
      <c r="I713" s="1"/>
    </row>
    <row r="714" spans="1:9">
      <c r="A714" s="1"/>
      <c r="B714" s="1"/>
      <c r="C714" s="1"/>
      <c r="D714" s="1"/>
      <c r="E714" s="1"/>
      <c r="F714" s="1"/>
      <c r="G714" s="1"/>
      <c r="H714" s="1"/>
      <c r="I714" s="1"/>
    </row>
    <row r="715" spans="1:9">
      <c r="A715" s="1"/>
      <c r="B715" s="1"/>
      <c r="C715" s="1"/>
      <c r="D715" s="1"/>
      <c r="E715" s="1"/>
      <c r="F715" s="1"/>
      <c r="G715" s="1"/>
      <c r="H715" s="1"/>
      <c r="I715" s="1"/>
    </row>
    <row r="716" spans="1:9">
      <c r="A716" s="1"/>
      <c r="B716" s="1"/>
      <c r="C716" s="1"/>
      <c r="D716" s="1"/>
      <c r="E716" s="1"/>
      <c r="F716" s="1"/>
      <c r="G716" s="1"/>
      <c r="H716" s="1"/>
      <c r="I716" s="1"/>
    </row>
    <row r="717" spans="1:9">
      <c r="A717" s="1"/>
      <c r="B717" s="1"/>
      <c r="C717" s="1"/>
      <c r="D717" s="1"/>
      <c r="E717" s="1"/>
      <c r="F717" s="1"/>
      <c r="G717" s="1"/>
      <c r="H717" s="1"/>
      <c r="I717" s="1"/>
    </row>
    <row r="718" spans="1:9">
      <c r="A718" s="1"/>
      <c r="B718" s="1"/>
      <c r="C718" s="1"/>
      <c r="D718" s="1"/>
      <c r="E718" s="1"/>
      <c r="F718" s="1"/>
      <c r="G718" s="1"/>
      <c r="H718" s="1"/>
      <c r="I718" s="1"/>
    </row>
    <row r="719" spans="1:9">
      <c r="A719" s="1"/>
      <c r="B719" s="1"/>
      <c r="C719" s="1"/>
      <c r="D719" s="1"/>
      <c r="E719" s="1"/>
      <c r="F719" s="1"/>
      <c r="G719" s="1"/>
      <c r="H719" s="1"/>
      <c r="I719" s="1"/>
    </row>
    <row r="720" spans="1:9">
      <c r="A720" s="1"/>
      <c r="B720" s="1"/>
      <c r="C720" s="1"/>
      <c r="D720" s="1"/>
      <c r="E720" s="1"/>
      <c r="F720" s="1"/>
      <c r="G720" s="1"/>
      <c r="H720" s="1"/>
      <c r="I720" s="1"/>
    </row>
    <row r="721" spans="1:9">
      <c r="A721" s="1"/>
      <c r="B721" s="1"/>
      <c r="C721" s="1"/>
      <c r="D721" s="1"/>
      <c r="E721" s="1"/>
      <c r="F721" s="1"/>
      <c r="G721" s="1"/>
      <c r="H721" s="1"/>
      <c r="I721" s="1"/>
    </row>
    <row r="722" spans="1:9">
      <c r="A722" s="1"/>
      <c r="B722" s="1"/>
      <c r="C722" s="1"/>
      <c r="D722" s="1"/>
      <c r="E722" s="1"/>
      <c r="F722" s="1"/>
      <c r="G722" s="1"/>
      <c r="H722" s="1"/>
      <c r="I722" s="1"/>
    </row>
    <row r="723" spans="1:9">
      <c r="A723" s="1"/>
      <c r="B723" s="1"/>
      <c r="C723" s="1"/>
      <c r="D723" s="1"/>
      <c r="E723" s="1"/>
      <c r="F723" s="1"/>
      <c r="G723" s="1"/>
      <c r="H723" s="1"/>
      <c r="I723" s="1"/>
    </row>
    <row r="724" spans="1:9">
      <c r="A724" s="1"/>
      <c r="B724" s="1"/>
      <c r="C724" s="1"/>
      <c r="D724" s="1"/>
      <c r="E724" s="1"/>
      <c r="F724" s="1"/>
      <c r="G724" s="1"/>
      <c r="H724" s="1"/>
      <c r="I724" s="1"/>
    </row>
    <row r="725" spans="1:9">
      <c r="A725" s="1"/>
      <c r="B725" s="1"/>
      <c r="C725" s="1"/>
      <c r="D725" s="1"/>
      <c r="E725" s="1"/>
      <c r="F725" s="1"/>
      <c r="G725" s="1"/>
      <c r="H725" s="1"/>
      <c r="I725" s="1"/>
    </row>
    <row r="726" spans="1:9">
      <c r="A726" s="1"/>
      <c r="B726" s="1"/>
      <c r="C726" s="1"/>
      <c r="D726" s="1"/>
      <c r="E726" s="1"/>
      <c r="F726" s="1"/>
      <c r="G726" s="1"/>
      <c r="H726" s="1"/>
      <c r="I726" s="1"/>
    </row>
    <row r="727" spans="1:9">
      <c r="A727" s="1"/>
      <c r="B727" s="1"/>
      <c r="C727" s="1"/>
      <c r="D727" s="1"/>
      <c r="E727" s="1"/>
      <c r="F727" s="1"/>
      <c r="G727" s="1"/>
      <c r="H727" s="1"/>
      <c r="I727" s="1"/>
    </row>
    <row r="728" spans="1:9">
      <c r="A728" s="1"/>
      <c r="B728" s="1"/>
      <c r="C728" s="1"/>
      <c r="D728" s="1"/>
      <c r="E728" s="1"/>
      <c r="F728" s="1"/>
      <c r="G728" s="1"/>
      <c r="H728" s="1"/>
      <c r="I728" s="1"/>
    </row>
    <row r="729" spans="1:9">
      <c r="A729" s="1"/>
      <c r="B729" s="1"/>
      <c r="C729" s="1"/>
      <c r="D729" s="1"/>
      <c r="E729" s="1"/>
      <c r="F729" s="1"/>
      <c r="G729" s="1"/>
      <c r="H729" s="1"/>
      <c r="I729" s="1"/>
    </row>
    <row r="730" spans="1:9">
      <c r="A730" s="1"/>
      <c r="B730" s="1"/>
      <c r="C730" s="1"/>
      <c r="D730" s="1"/>
      <c r="E730" s="1"/>
      <c r="F730" s="1"/>
      <c r="G730" s="1"/>
      <c r="H730" s="1"/>
      <c r="I730" s="1"/>
    </row>
    <row r="731" spans="1:9">
      <c r="A731" s="1"/>
      <c r="B731" s="1"/>
      <c r="C731" s="1"/>
      <c r="D731" s="1"/>
      <c r="E731" s="1"/>
      <c r="F731" s="1"/>
      <c r="G731" s="1"/>
      <c r="H731" s="1"/>
      <c r="I731" s="1"/>
    </row>
    <row r="732" spans="1:9">
      <c r="A732" s="1"/>
      <c r="B732" s="1"/>
      <c r="C732" s="1"/>
      <c r="D732" s="1"/>
      <c r="E732" s="1"/>
      <c r="F732" s="1"/>
      <c r="G732" s="1"/>
      <c r="H732" s="1"/>
      <c r="I732" s="1"/>
    </row>
    <row r="733" spans="1:9">
      <c r="A733" s="1"/>
      <c r="B733" s="1"/>
      <c r="C733" s="1"/>
      <c r="D733" s="1"/>
      <c r="E733" s="1"/>
      <c r="F733" s="1"/>
      <c r="G733" s="1"/>
      <c r="H733" s="1"/>
      <c r="I733" s="1"/>
    </row>
    <row r="734" spans="1:9">
      <c r="A734" s="1"/>
      <c r="B734" s="1"/>
      <c r="C734" s="1"/>
      <c r="D734" s="1"/>
      <c r="E734" s="1"/>
      <c r="F734" s="1"/>
      <c r="G734" s="1"/>
      <c r="H734" s="1"/>
      <c r="I734" s="1"/>
    </row>
    <row r="735" spans="1:9">
      <c r="A735" s="1"/>
      <c r="B735" s="1"/>
      <c r="C735" s="1"/>
      <c r="D735" s="1"/>
      <c r="E735" s="1"/>
      <c r="F735" s="1"/>
      <c r="G735" s="1"/>
      <c r="H735" s="1"/>
      <c r="I735" s="1"/>
    </row>
    <row r="736" spans="1:9">
      <c r="A736" s="1"/>
      <c r="B736" s="1"/>
      <c r="C736" s="1"/>
      <c r="D736" s="1"/>
      <c r="E736" s="1"/>
      <c r="F736" s="1"/>
      <c r="G736" s="1"/>
      <c r="H736" s="1"/>
      <c r="I736" s="1"/>
    </row>
    <row r="737" spans="1:9">
      <c r="A737" s="1"/>
      <c r="B737" s="1"/>
      <c r="C737" s="1"/>
      <c r="D737" s="1"/>
      <c r="E737" s="1"/>
      <c r="F737" s="1"/>
      <c r="G737" s="1"/>
      <c r="H737" s="1"/>
      <c r="I737" s="1"/>
    </row>
    <row r="738" spans="1:9">
      <c r="A738" s="1"/>
      <c r="B738" s="1"/>
      <c r="C738" s="1"/>
      <c r="D738" s="1"/>
      <c r="E738" s="1"/>
      <c r="F738" s="1"/>
      <c r="G738" s="1"/>
      <c r="H738" s="1"/>
      <c r="I738" s="1"/>
    </row>
    <row r="739" spans="1:9">
      <c r="A739" s="1"/>
      <c r="B739" s="1"/>
      <c r="C739" s="1"/>
      <c r="D739" s="1"/>
      <c r="E739" s="1"/>
      <c r="F739" s="1"/>
      <c r="G739" s="1"/>
      <c r="H739" s="1"/>
      <c r="I739" s="1"/>
    </row>
    <row r="740" spans="1:9">
      <c r="A740" s="1"/>
      <c r="B740" s="1"/>
      <c r="C740" s="1"/>
      <c r="D740" s="1"/>
      <c r="E740" s="1"/>
      <c r="F740" s="1"/>
      <c r="G740" s="1"/>
      <c r="H740" s="1"/>
      <c r="I740" s="1"/>
    </row>
    <row r="741" spans="1:9">
      <c r="A741" s="1"/>
      <c r="B741" s="1"/>
      <c r="C741" s="1"/>
      <c r="D741" s="1"/>
      <c r="E741" s="1"/>
      <c r="F741" s="1"/>
      <c r="G741" s="1"/>
      <c r="H741" s="1"/>
      <c r="I741" s="1"/>
    </row>
    <row r="742" spans="1:9">
      <c r="A742" s="1"/>
      <c r="B742" s="1"/>
      <c r="C742" s="1"/>
      <c r="D742" s="1"/>
      <c r="E742" s="1"/>
      <c r="F742" s="1"/>
      <c r="G742" s="1"/>
      <c r="H742" s="1"/>
      <c r="I742" s="1"/>
    </row>
    <row r="743" spans="1:9">
      <c r="A743" s="1"/>
      <c r="B743" s="1"/>
      <c r="C743" s="1"/>
      <c r="D743" s="1"/>
      <c r="E743" s="1"/>
      <c r="F743" s="1"/>
      <c r="G743" s="1"/>
      <c r="H743" s="1"/>
      <c r="I743" s="1"/>
    </row>
    <row r="744" spans="1:9">
      <c r="A744" s="1"/>
      <c r="B744" s="1"/>
      <c r="C744" s="1"/>
      <c r="D744" s="1"/>
      <c r="E744" s="1"/>
      <c r="F744" s="1"/>
      <c r="G744" s="1"/>
      <c r="H744" s="1"/>
      <c r="I744" s="1"/>
    </row>
    <row r="745" spans="1:9">
      <c r="A745" s="1"/>
      <c r="B745" s="1"/>
      <c r="C745" s="1"/>
      <c r="D745" s="1"/>
      <c r="E745" s="1"/>
      <c r="F745" s="1"/>
      <c r="G745" s="1"/>
      <c r="H745" s="1"/>
      <c r="I745" s="1"/>
    </row>
    <row r="746" spans="1:9">
      <c r="A746" s="1"/>
      <c r="B746" s="1"/>
      <c r="C746" s="1"/>
      <c r="D746" s="1"/>
      <c r="E746" s="1"/>
      <c r="F746" s="1"/>
      <c r="G746" s="1"/>
      <c r="H746" s="1"/>
      <c r="I746" s="1"/>
    </row>
    <row r="747" spans="1:9">
      <c r="A747" s="1"/>
      <c r="B747" s="1"/>
      <c r="C747" s="1"/>
      <c r="D747" s="1"/>
      <c r="E747" s="1"/>
      <c r="F747" s="1"/>
      <c r="G747" s="1"/>
      <c r="H747" s="1"/>
      <c r="I747" s="1"/>
    </row>
    <row r="748" spans="1:9">
      <c r="A748" s="1"/>
      <c r="B748" s="1"/>
      <c r="C748" s="1"/>
      <c r="D748" s="1"/>
      <c r="E748" s="1"/>
      <c r="F748" s="1"/>
      <c r="G748" s="1"/>
      <c r="H748" s="1"/>
      <c r="I748" s="1"/>
    </row>
    <row r="749" spans="1:9">
      <c r="A749" s="1"/>
      <c r="B749" s="1"/>
      <c r="C749" s="1"/>
      <c r="D749" s="1"/>
      <c r="E749" s="1"/>
      <c r="F749" s="1"/>
      <c r="G749" s="1"/>
      <c r="H749" s="1"/>
      <c r="I749" s="1"/>
    </row>
    <row r="750" spans="1:9">
      <c r="A750" s="1"/>
      <c r="B750" s="1"/>
      <c r="C750" s="1"/>
      <c r="D750" s="1"/>
      <c r="E750" s="1"/>
      <c r="F750" s="1"/>
      <c r="G750" s="1"/>
      <c r="H750" s="1"/>
      <c r="I750" s="1"/>
    </row>
    <row r="751" spans="1:9">
      <c r="A751" s="1"/>
      <c r="B751" s="1"/>
      <c r="C751" s="1"/>
      <c r="D751" s="1"/>
      <c r="E751" s="1"/>
      <c r="F751" s="1"/>
      <c r="G751" s="1"/>
      <c r="H751" s="1"/>
      <c r="I751" s="1"/>
    </row>
    <row r="752" spans="1:9">
      <c r="A752" s="1"/>
      <c r="B752" s="1"/>
      <c r="C752" s="1"/>
      <c r="D752" s="1"/>
      <c r="E752" s="1"/>
      <c r="F752" s="1"/>
      <c r="G752" s="1"/>
      <c r="H752" s="1"/>
      <c r="I752" s="1"/>
    </row>
    <row r="753" spans="1:9">
      <c r="A753" s="1"/>
      <c r="B753" s="1"/>
      <c r="C753" s="1"/>
      <c r="D753" s="1"/>
      <c r="E753" s="1"/>
      <c r="F753" s="1"/>
      <c r="G753" s="1"/>
      <c r="H753" s="1"/>
      <c r="I753" s="1"/>
    </row>
    <row r="754" spans="1:9">
      <c r="A754" s="1"/>
      <c r="B754" s="1"/>
      <c r="C754" s="1"/>
      <c r="D754" s="1"/>
      <c r="E754" s="1"/>
      <c r="F754" s="1"/>
      <c r="G754" s="1"/>
      <c r="H754" s="1"/>
      <c r="I754" s="1"/>
    </row>
    <row r="755" spans="1:9">
      <c r="A755" s="1"/>
      <c r="B755" s="1"/>
      <c r="C755" s="1"/>
      <c r="D755" s="1"/>
      <c r="E755" s="1"/>
      <c r="F755" s="1"/>
      <c r="G755" s="1"/>
      <c r="H755" s="1"/>
      <c r="I755" s="1"/>
    </row>
    <row r="756" spans="1:9">
      <c r="A756" s="1"/>
      <c r="B756" s="1"/>
      <c r="C756" s="1"/>
      <c r="D756" s="1"/>
      <c r="E756" s="1"/>
      <c r="F756" s="1"/>
      <c r="G756" s="1"/>
      <c r="H756" s="1"/>
      <c r="I756" s="1"/>
    </row>
    <row r="757" spans="1:9">
      <c r="A757" s="1"/>
      <c r="B757" s="1"/>
      <c r="C757" s="1"/>
      <c r="D757" s="1"/>
      <c r="E757" s="1"/>
      <c r="F757" s="1"/>
      <c r="G757" s="1"/>
      <c r="H757" s="1"/>
      <c r="I757" s="1"/>
    </row>
    <row r="758" spans="1:9">
      <c r="A758" s="1"/>
      <c r="B758" s="1"/>
      <c r="C758" s="1"/>
      <c r="D758" s="1"/>
      <c r="E758" s="1"/>
      <c r="F758" s="1"/>
      <c r="G758" s="1"/>
      <c r="H758" s="1"/>
      <c r="I758" s="1"/>
    </row>
    <row r="759" spans="1:9">
      <c r="A759" s="1"/>
      <c r="B759" s="1"/>
      <c r="C759" s="1"/>
      <c r="D759" s="1"/>
      <c r="E759" s="1"/>
      <c r="F759" s="1"/>
      <c r="G759" s="1"/>
      <c r="H759" s="1"/>
      <c r="I759" s="1"/>
    </row>
    <row r="760" spans="1:9">
      <c r="A760" s="1"/>
      <c r="B760" s="1"/>
      <c r="C760" s="1"/>
      <c r="D760" s="1"/>
      <c r="E760" s="1"/>
      <c r="F760" s="1"/>
      <c r="G760" s="1"/>
      <c r="H760" s="1"/>
      <c r="I760" s="1"/>
    </row>
    <row r="761" spans="1:9">
      <c r="A761" s="1"/>
      <c r="B761" s="1"/>
      <c r="C761" s="1"/>
      <c r="D761" s="1"/>
      <c r="E761" s="1"/>
      <c r="F761" s="1"/>
      <c r="G761" s="1"/>
      <c r="H761" s="1"/>
      <c r="I761" s="1"/>
    </row>
    <row r="762" spans="1:9">
      <c r="A762" s="1"/>
      <c r="B762" s="1"/>
      <c r="C762" s="1"/>
      <c r="D762" s="1"/>
      <c r="E762" s="1"/>
      <c r="F762" s="1"/>
      <c r="G762" s="1"/>
      <c r="H762" s="1"/>
      <c r="I762" s="1"/>
    </row>
    <row r="763" spans="1:9">
      <c r="A763" s="1"/>
      <c r="B763" s="1"/>
      <c r="C763" s="1"/>
      <c r="D763" s="1"/>
      <c r="E763" s="1"/>
      <c r="F763" s="1"/>
      <c r="G763" s="1"/>
      <c r="H763" s="1"/>
      <c r="I763" s="1"/>
    </row>
    <row r="764" spans="1:9">
      <c r="A764" s="1"/>
      <c r="B764" s="1"/>
      <c r="C764" s="1"/>
      <c r="D764" s="1"/>
      <c r="E764" s="1"/>
      <c r="F764" s="1"/>
      <c r="G764" s="1"/>
      <c r="H764" s="1"/>
      <c r="I764" s="1"/>
    </row>
    <row r="765" spans="1:9">
      <c r="A765" s="1"/>
      <c r="B765" s="1"/>
      <c r="C765" s="1"/>
      <c r="D765" s="1"/>
      <c r="E765" s="1"/>
      <c r="F765" s="1"/>
      <c r="G765" s="1"/>
      <c r="H765" s="1"/>
      <c r="I765" s="1"/>
    </row>
    <row r="766" spans="1:9">
      <c r="A766" s="1"/>
      <c r="B766" s="1"/>
      <c r="C766" s="1"/>
      <c r="D766" s="1"/>
      <c r="E766" s="1"/>
      <c r="F766" s="1"/>
      <c r="G766" s="1"/>
      <c r="H766" s="1"/>
      <c r="I766" s="1"/>
    </row>
    <row r="767" spans="1:9">
      <c r="A767" s="1"/>
      <c r="B767" s="1"/>
      <c r="C767" s="1"/>
      <c r="D767" s="1"/>
      <c r="E767" s="1"/>
      <c r="F767" s="1"/>
      <c r="G767" s="1"/>
      <c r="H767" s="1"/>
      <c r="I767" s="1"/>
    </row>
    <row r="768" spans="1:9">
      <c r="A768" s="1"/>
      <c r="B768" s="1"/>
      <c r="C768" s="1"/>
      <c r="D768" s="1"/>
      <c r="E768" s="1"/>
      <c r="F768" s="1"/>
      <c r="G768" s="1"/>
      <c r="H768" s="1"/>
      <c r="I768" s="1"/>
    </row>
    <row r="769" spans="1:9">
      <c r="A769" s="1"/>
      <c r="B769" s="1"/>
      <c r="C769" s="1"/>
      <c r="D769" s="1"/>
      <c r="E769" s="1"/>
      <c r="F769" s="1"/>
      <c r="G769" s="1"/>
      <c r="H769" s="1"/>
      <c r="I769" s="1"/>
    </row>
    <row r="770" spans="1:9">
      <c r="A770" s="1"/>
      <c r="B770" s="1"/>
      <c r="C770" s="1"/>
      <c r="D770" s="1"/>
      <c r="E770" s="1"/>
      <c r="F770" s="1"/>
      <c r="G770" s="1"/>
      <c r="H770" s="1"/>
      <c r="I770" s="1"/>
    </row>
    <row r="771" spans="1:9">
      <c r="A771" s="1"/>
      <c r="B771" s="1"/>
      <c r="C771" s="1"/>
      <c r="D771" s="1"/>
      <c r="E771" s="1"/>
      <c r="F771" s="1"/>
      <c r="G771" s="1"/>
      <c r="H771" s="1"/>
      <c r="I771" s="1"/>
    </row>
    <row r="772" spans="1:9">
      <c r="A772" s="1"/>
      <c r="B772" s="1"/>
      <c r="C772" s="1"/>
      <c r="D772" s="1"/>
      <c r="E772" s="1"/>
      <c r="F772" s="1"/>
      <c r="G772" s="1"/>
      <c r="H772" s="1"/>
      <c r="I772" s="1"/>
    </row>
    <row r="773" spans="1:9">
      <c r="A773" s="1"/>
      <c r="B773" s="1"/>
      <c r="C773" s="1"/>
      <c r="D773" s="1"/>
      <c r="E773" s="1"/>
      <c r="F773" s="1"/>
      <c r="G773" s="1"/>
      <c r="H773" s="1"/>
      <c r="I773" s="1"/>
    </row>
    <row r="774" spans="1:9">
      <c r="A774" s="1"/>
      <c r="B774" s="1"/>
      <c r="C774" s="1"/>
      <c r="D774" s="1"/>
      <c r="E774" s="1"/>
      <c r="F774" s="1"/>
      <c r="G774" s="1"/>
      <c r="H774" s="1"/>
      <c r="I774" s="1"/>
    </row>
    <row r="775" spans="1:9">
      <c r="A775" s="1"/>
      <c r="B775" s="1"/>
      <c r="C775" s="1"/>
      <c r="D775" s="1"/>
      <c r="E775" s="1"/>
      <c r="F775" s="1"/>
      <c r="G775" s="1"/>
      <c r="H775" s="1"/>
      <c r="I775" s="1"/>
    </row>
    <row r="776" spans="1:9">
      <c r="A776" s="1"/>
      <c r="B776" s="1"/>
      <c r="C776" s="1"/>
      <c r="D776" s="1"/>
      <c r="E776" s="1"/>
      <c r="F776" s="1"/>
      <c r="G776" s="1"/>
      <c r="H776" s="1"/>
      <c r="I776" s="1"/>
    </row>
    <row r="777" spans="1:9">
      <c r="A777" s="1"/>
      <c r="B777" s="1"/>
      <c r="C777" s="1"/>
      <c r="D777" s="1"/>
      <c r="E777" s="1"/>
      <c r="F777" s="1"/>
      <c r="G777" s="1"/>
      <c r="H777" s="1"/>
      <c r="I777" s="1"/>
    </row>
    <row r="778" spans="1:9">
      <c r="A778" s="1"/>
      <c r="B778" s="1"/>
      <c r="C778" s="1"/>
      <c r="D778" s="1"/>
      <c r="E778" s="1"/>
      <c r="F778" s="1"/>
      <c r="G778" s="1"/>
      <c r="H778" s="1"/>
      <c r="I778" s="1"/>
    </row>
    <row r="779" spans="1:9">
      <c r="A779" s="1"/>
      <c r="B779" s="1"/>
      <c r="C779" s="1"/>
      <c r="D779" s="1"/>
      <c r="E779" s="1"/>
      <c r="F779" s="1"/>
      <c r="G779" s="1"/>
      <c r="H779" s="1"/>
      <c r="I779" s="1"/>
    </row>
    <row r="780" spans="1:9">
      <c r="A780" s="1"/>
      <c r="B780" s="1"/>
      <c r="C780" s="1"/>
      <c r="D780" s="1"/>
      <c r="E780" s="1"/>
      <c r="F780" s="1"/>
      <c r="G780" s="1"/>
      <c r="H780" s="1"/>
      <c r="I780" s="1"/>
    </row>
    <row r="781" spans="1:9">
      <c r="A781" s="1"/>
      <c r="B781" s="1"/>
      <c r="C781" s="1"/>
      <c r="D781" s="1"/>
      <c r="E781" s="1"/>
      <c r="F781" s="1"/>
      <c r="G781" s="1"/>
      <c r="H781" s="1"/>
      <c r="I781" s="1"/>
    </row>
    <row r="782" spans="1:9">
      <c r="A782" s="1"/>
      <c r="B782" s="1"/>
      <c r="C782" s="1"/>
      <c r="D782" s="1"/>
      <c r="E782" s="1"/>
      <c r="F782" s="1"/>
      <c r="G782" s="1"/>
      <c r="H782" s="1"/>
      <c r="I782" s="1"/>
    </row>
    <row r="783" spans="1:9">
      <c r="A783" s="1"/>
      <c r="B783" s="1"/>
      <c r="C783" s="1"/>
      <c r="D783" s="1"/>
      <c r="E783" s="1"/>
      <c r="F783" s="1"/>
      <c r="G783" s="1"/>
      <c r="H783" s="1"/>
      <c r="I783" s="1"/>
    </row>
    <row r="784" spans="1:9">
      <c r="A784" s="1"/>
      <c r="B784" s="1"/>
      <c r="C784" s="1"/>
      <c r="D784" s="1"/>
      <c r="E784" s="1"/>
      <c r="F784" s="1"/>
      <c r="G784" s="1"/>
      <c r="H784" s="1"/>
      <c r="I784" s="1"/>
    </row>
    <row r="785" spans="1:9">
      <c r="A785" s="1"/>
      <c r="B785" s="1"/>
      <c r="C785" s="1"/>
      <c r="D785" s="1"/>
      <c r="E785" s="1"/>
      <c r="F785" s="1"/>
      <c r="G785" s="1"/>
      <c r="H785" s="1"/>
      <c r="I785" s="1"/>
    </row>
    <row r="786" spans="1:9">
      <c r="A786" s="1"/>
      <c r="B786" s="1"/>
      <c r="C786" s="1"/>
      <c r="D786" s="1"/>
      <c r="E786" s="1"/>
      <c r="F786" s="1"/>
      <c r="G786" s="1"/>
      <c r="H786" s="1"/>
      <c r="I786" s="1"/>
    </row>
    <row r="787" spans="1:9">
      <c r="A787" s="1"/>
      <c r="B787" s="1"/>
      <c r="C787" s="1"/>
      <c r="D787" s="1"/>
      <c r="E787" s="1"/>
      <c r="F787" s="1"/>
      <c r="G787" s="1"/>
      <c r="H787" s="1"/>
      <c r="I787" s="1"/>
    </row>
    <row r="788" spans="1:9">
      <c r="A788" s="1"/>
      <c r="B788" s="1"/>
      <c r="C788" s="1"/>
      <c r="D788" s="1"/>
      <c r="E788" s="1"/>
      <c r="F788" s="1"/>
      <c r="G788" s="1"/>
      <c r="H788" s="1"/>
      <c r="I788" s="1"/>
    </row>
    <row r="789" spans="1:9">
      <c r="A789" s="1"/>
      <c r="B789" s="1"/>
      <c r="C789" s="1"/>
      <c r="D789" s="1"/>
      <c r="E789" s="1"/>
      <c r="F789" s="1"/>
      <c r="G789" s="1"/>
      <c r="H789" s="1"/>
      <c r="I789" s="1"/>
    </row>
    <row r="790" spans="1:9">
      <c r="A790" s="1"/>
      <c r="B790" s="1"/>
      <c r="C790" s="1"/>
      <c r="D790" s="1"/>
      <c r="E790" s="1"/>
      <c r="F790" s="1"/>
      <c r="G790" s="1"/>
      <c r="H790" s="1"/>
      <c r="I790" s="1"/>
    </row>
    <row r="791" spans="1:9">
      <c r="A791" s="1"/>
      <c r="B791" s="1"/>
      <c r="C791" s="1"/>
      <c r="D791" s="1"/>
      <c r="E791" s="1"/>
      <c r="F791" s="1"/>
      <c r="G791" s="1"/>
      <c r="H791" s="1"/>
      <c r="I791" s="1"/>
    </row>
    <row r="792" spans="1:9">
      <c r="A792" s="1"/>
      <c r="B792" s="1"/>
      <c r="C792" s="1"/>
      <c r="D792" s="1"/>
      <c r="E792" s="1"/>
      <c r="F792" s="1"/>
      <c r="G792" s="1"/>
      <c r="H792" s="1"/>
      <c r="I792" s="1"/>
    </row>
    <row r="793" spans="1:9">
      <c r="A793" s="1"/>
      <c r="B793" s="1"/>
      <c r="C793" s="1"/>
      <c r="D793" s="1"/>
      <c r="E793" s="1"/>
      <c r="F793" s="1"/>
      <c r="G793" s="1"/>
      <c r="H793" s="1"/>
      <c r="I793" s="1"/>
    </row>
    <row r="794" spans="1:9">
      <c r="A794" s="1"/>
      <c r="B794" s="1"/>
      <c r="C794" s="1"/>
      <c r="D794" s="1"/>
      <c r="E794" s="1"/>
      <c r="F794" s="1"/>
      <c r="G794" s="1"/>
      <c r="H794" s="1"/>
      <c r="I794" s="1"/>
    </row>
    <row r="795" spans="1:9">
      <c r="A795" s="1"/>
      <c r="B795" s="1"/>
      <c r="C795" s="1"/>
      <c r="D795" s="1"/>
      <c r="E795" s="1"/>
      <c r="F795" s="1"/>
      <c r="G795" s="1"/>
      <c r="H795" s="1"/>
      <c r="I795" s="1"/>
    </row>
    <row r="796" spans="1:9">
      <c r="A796" s="1"/>
      <c r="B796" s="1"/>
      <c r="C796" s="1"/>
      <c r="D796" s="1"/>
      <c r="E796" s="1"/>
      <c r="F796" s="1"/>
      <c r="G796" s="1"/>
      <c r="H796" s="1"/>
      <c r="I796" s="1"/>
    </row>
    <row r="797" spans="1:9">
      <c r="A797" s="1"/>
      <c r="B797" s="1"/>
      <c r="C797" s="1"/>
      <c r="D797" s="1"/>
      <c r="E797" s="1"/>
      <c r="F797" s="1"/>
      <c r="G797" s="1"/>
      <c r="H797" s="1"/>
      <c r="I797" s="1"/>
    </row>
    <row r="798" spans="1:9">
      <c r="A798" s="1"/>
      <c r="B798" s="1"/>
      <c r="C798" s="1"/>
      <c r="D798" s="1"/>
      <c r="E798" s="1"/>
      <c r="F798" s="1"/>
      <c r="G798" s="1"/>
      <c r="H798" s="1"/>
      <c r="I798" s="1"/>
    </row>
    <row r="799" spans="1:9">
      <c r="A799" s="1"/>
      <c r="B799" s="1"/>
      <c r="C799" s="1"/>
      <c r="D799" s="1"/>
      <c r="E799" s="1"/>
      <c r="F799" s="1"/>
      <c r="G799" s="1"/>
      <c r="H799" s="1"/>
      <c r="I799" s="1"/>
    </row>
    <row r="800" spans="1:9">
      <c r="A800" s="1"/>
      <c r="B800" s="1"/>
      <c r="C800" s="1"/>
      <c r="D800" s="1"/>
      <c r="E800" s="1"/>
      <c r="F800" s="1"/>
      <c r="G800" s="1"/>
      <c r="H800" s="1"/>
      <c r="I800" s="1"/>
    </row>
    <row r="801" spans="1:9">
      <c r="A801" s="1"/>
      <c r="B801" s="1"/>
      <c r="C801" s="1"/>
      <c r="D801" s="1"/>
      <c r="E801" s="1"/>
      <c r="F801" s="1"/>
      <c r="G801" s="1"/>
      <c r="H801" s="1"/>
      <c r="I801" s="1"/>
    </row>
    <row r="802" spans="1:9">
      <c r="A802" s="1"/>
      <c r="B802" s="1"/>
      <c r="C802" s="1"/>
      <c r="D802" s="1"/>
      <c r="E802" s="1"/>
      <c r="F802" s="1"/>
      <c r="G802" s="1"/>
      <c r="H802" s="1"/>
      <c r="I802" s="1"/>
    </row>
    <row r="803" spans="1:9">
      <c r="A803" s="1"/>
      <c r="B803" s="1"/>
      <c r="C803" s="1"/>
      <c r="D803" s="1"/>
      <c r="E803" s="1"/>
      <c r="F803" s="1"/>
      <c r="G803" s="1"/>
      <c r="H803" s="1"/>
      <c r="I803" s="1"/>
    </row>
    <row r="804" spans="1:9">
      <c r="A804" s="1"/>
      <c r="B804" s="1"/>
      <c r="C804" s="1"/>
      <c r="D804" s="1"/>
      <c r="E804" s="1"/>
      <c r="F804" s="1"/>
      <c r="G804" s="1"/>
      <c r="H804" s="1"/>
      <c r="I804" s="1"/>
    </row>
    <row r="805" spans="1:9">
      <c r="A805" s="1"/>
      <c r="B805" s="1"/>
      <c r="C805" s="1"/>
      <c r="D805" s="1"/>
      <c r="E805" s="1"/>
      <c r="F805" s="1"/>
      <c r="G805" s="1"/>
      <c r="H805" s="1"/>
      <c r="I805" s="1"/>
    </row>
    <row r="806" spans="1:9">
      <c r="A806" s="1"/>
      <c r="B806" s="1"/>
      <c r="C806" s="1"/>
      <c r="D806" s="1"/>
      <c r="E806" s="1"/>
      <c r="F806" s="1"/>
      <c r="G806" s="1"/>
      <c r="H806" s="1"/>
      <c r="I806" s="1"/>
    </row>
    <row r="807" spans="1:9">
      <c r="A807" s="1"/>
      <c r="B807" s="1"/>
      <c r="C807" s="1"/>
      <c r="D807" s="1"/>
      <c r="E807" s="1"/>
      <c r="F807" s="1"/>
      <c r="G807" s="1"/>
      <c r="H807" s="1"/>
      <c r="I807" s="1"/>
    </row>
    <row r="808" spans="1:9">
      <c r="A808" s="1"/>
      <c r="B808" s="1"/>
      <c r="C808" s="1"/>
      <c r="D808" s="1"/>
      <c r="E808" s="1"/>
      <c r="F808" s="1"/>
      <c r="G808" s="1"/>
      <c r="H808" s="1"/>
      <c r="I808" s="1"/>
    </row>
    <row r="809" spans="1:9">
      <c r="A809" s="1"/>
      <c r="B809" s="1"/>
      <c r="C809" s="1"/>
      <c r="D809" s="1"/>
      <c r="E809" s="1"/>
      <c r="F809" s="1"/>
      <c r="G809" s="1"/>
      <c r="H809" s="1"/>
      <c r="I809" s="1"/>
    </row>
    <row r="810" spans="1:9">
      <c r="A810" s="1"/>
      <c r="B810" s="1"/>
      <c r="C810" s="1"/>
      <c r="D810" s="1"/>
      <c r="E810" s="1"/>
      <c r="F810" s="1"/>
      <c r="G810" s="1"/>
      <c r="H810" s="1"/>
      <c r="I810" s="1"/>
    </row>
    <row r="811" spans="1:9">
      <c r="A811" s="1"/>
      <c r="B811" s="1"/>
      <c r="C811" s="1"/>
      <c r="D811" s="1"/>
      <c r="E811" s="1"/>
      <c r="F811" s="1"/>
      <c r="G811" s="1"/>
      <c r="H811" s="1"/>
      <c r="I811" s="1"/>
    </row>
    <row r="812" spans="1:9">
      <c r="A812" s="1"/>
      <c r="B812" s="1"/>
      <c r="C812" s="1"/>
      <c r="D812" s="1"/>
      <c r="E812" s="1"/>
      <c r="F812" s="1"/>
      <c r="G812" s="1"/>
      <c r="H812" s="1"/>
      <c r="I812" s="1"/>
    </row>
    <row r="813" spans="1:9">
      <c r="A813" s="1"/>
      <c r="B813" s="1"/>
      <c r="C813" s="1"/>
      <c r="D813" s="1"/>
      <c r="E813" s="1"/>
      <c r="F813" s="1"/>
      <c r="G813" s="1"/>
      <c r="H813" s="1"/>
      <c r="I813" s="1"/>
    </row>
    <row r="814" spans="1:9">
      <c r="A814" s="1"/>
      <c r="B814" s="1"/>
      <c r="C814" s="1"/>
      <c r="D814" s="1"/>
      <c r="E814" s="1"/>
      <c r="F814" s="1"/>
      <c r="G814" s="1"/>
      <c r="H814" s="1"/>
      <c r="I814" s="1"/>
    </row>
    <row r="815" spans="1:9">
      <c r="A815" s="1"/>
      <c r="B815" s="1"/>
      <c r="C815" s="1"/>
      <c r="D815" s="1"/>
      <c r="E815" s="1"/>
      <c r="F815" s="1"/>
      <c r="G815" s="1"/>
      <c r="H815" s="1"/>
      <c r="I815" s="1"/>
    </row>
    <row r="816" spans="1:9">
      <c r="A816" s="1"/>
      <c r="B816" s="1"/>
      <c r="C816" s="1"/>
      <c r="D816" s="1"/>
      <c r="E816" s="1"/>
      <c r="F816" s="1"/>
      <c r="G816" s="1"/>
      <c r="H816" s="1"/>
      <c r="I816" s="1"/>
    </row>
    <row r="817" spans="1:9">
      <c r="A817" s="1"/>
      <c r="B817" s="1"/>
      <c r="C817" s="1"/>
      <c r="D817" s="1"/>
      <c r="E817" s="1"/>
      <c r="F817" s="1"/>
      <c r="G817" s="1"/>
      <c r="H817" s="1"/>
      <c r="I817" s="1"/>
    </row>
    <row r="818" spans="1:9">
      <c r="A818" s="1"/>
      <c r="B818" s="1"/>
      <c r="C818" s="1"/>
      <c r="D818" s="1"/>
      <c r="E818" s="1"/>
      <c r="F818" s="1"/>
      <c r="G818" s="1"/>
      <c r="H818" s="1"/>
      <c r="I818" s="1"/>
    </row>
    <row r="819" spans="1:9">
      <c r="A819" s="1"/>
      <c r="B819" s="1"/>
      <c r="C819" s="1"/>
      <c r="D819" s="1"/>
      <c r="E819" s="1"/>
      <c r="F819" s="1"/>
      <c r="G819" s="1"/>
      <c r="H819" s="1"/>
      <c r="I819" s="1"/>
    </row>
    <row r="820" spans="1:9">
      <c r="A820" s="1"/>
      <c r="B820" s="1"/>
      <c r="C820" s="1"/>
      <c r="D820" s="1"/>
      <c r="E820" s="1"/>
      <c r="F820" s="1"/>
      <c r="G820" s="1"/>
      <c r="H820" s="1"/>
      <c r="I820" s="1"/>
    </row>
    <row r="821" spans="1:9">
      <c r="A821" s="1"/>
      <c r="B821" s="1"/>
      <c r="C821" s="1"/>
      <c r="D821" s="1"/>
      <c r="E821" s="1"/>
      <c r="F821" s="1"/>
      <c r="G821" s="1"/>
      <c r="H821" s="1"/>
      <c r="I821" s="1"/>
    </row>
    <row r="822" spans="1:9">
      <c r="A822" s="1"/>
      <c r="B822" s="1"/>
      <c r="C822" s="1"/>
      <c r="D822" s="1"/>
      <c r="E822" s="1"/>
      <c r="F822" s="1"/>
      <c r="G822" s="1"/>
      <c r="H822" s="1"/>
      <c r="I822" s="1"/>
    </row>
    <row r="823" spans="1:9">
      <c r="A823" s="1"/>
      <c r="B823" s="1"/>
      <c r="C823" s="1"/>
      <c r="D823" s="1"/>
      <c r="E823" s="1"/>
      <c r="F823" s="1"/>
      <c r="G823" s="1"/>
      <c r="H823" s="1"/>
      <c r="I823" s="1"/>
    </row>
    <row r="824" spans="1:9">
      <c r="A824" s="1"/>
      <c r="B824" s="1"/>
      <c r="C824" s="1"/>
      <c r="D824" s="1"/>
      <c r="E824" s="1"/>
      <c r="F824" s="1"/>
      <c r="G824" s="1"/>
      <c r="H824" s="1"/>
      <c r="I824" s="1"/>
    </row>
    <row r="825" spans="1:9">
      <c r="A825" s="1"/>
      <c r="B825" s="1"/>
      <c r="C825" s="1"/>
      <c r="D825" s="1"/>
      <c r="E825" s="1"/>
      <c r="F825" s="1"/>
      <c r="G825" s="1"/>
      <c r="H825" s="1"/>
      <c r="I825" s="1"/>
    </row>
    <row r="826" spans="1:9">
      <c r="A826" s="1"/>
      <c r="B826" s="1"/>
      <c r="C826" s="1"/>
      <c r="D826" s="1"/>
      <c r="E826" s="1"/>
      <c r="F826" s="1"/>
      <c r="G826" s="1"/>
      <c r="H826" s="1"/>
      <c r="I826" s="1"/>
    </row>
    <row r="827" spans="1:9">
      <c r="A827" s="1"/>
      <c r="B827" s="1"/>
      <c r="C827" s="1"/>
      <c r="D827" s="1"/>
      <c r="E827" s="1"/>
      <c r="F827" s="1"/>
      <c r="G827" s="1"/>
      <c r="H827" s="1"/>
      <c r="I827" s="1"/>
    </row>
    <row r="828" spans="1:9">
      <c r="A828" s="1"/>
      <c r="B828" s="1"/>
      <c r="C828" s="1"/>
      <c r="D828" s="1"/>
      <c r="E828" s="1"/>
      <c r="F828" s="1"/>
      <c r="G828" s="1"/>
      <c r="H828" s="1"/>
      <c r="I828" s="1"/>
    </row>
    <row r="829" spans="1:9">
      <c r="A829" s="1"/>
      <c r="B829" s="1"/>
      <c r="C829" s="1"/>
      <c r="D829" s="1"/>
      <c r="E829" s="1"/>
      <c r="F829" s="1"/>
      <c r="G829" s="1"/>
      <c r="H829" s="1"/>
      <c r="I829" s="1"/>
    </row>
    <row r="830" spans="1:9">
      <c r="A830" s="1"/>
      <c r="B830" s="1"/>
      <c r="C830" s="1"/>
      <c r="D830" s="1"/>
      <c r="E830" s="1"/>
      <c r="F830" s="1"/>
      <c r="G830" s="1"/>
      <c r="H830" s="1"/>
      <c r="I830" s="1"/>
    </row>
    <row r="831" spans="1:9">
      <c r="A831" s="1"/>
      <c r="B831" s="1"/>
      <c r="C831" s="1"/>
      <c r="D831" s="1"/>
      <c r="E831" s="1"/>
      <c r="F831" s="1"/>
      <c r="G831" s="1"/>
      <c r="H831" s="1"/>
      <c r="I831" s="1"/>
    </row>
    <row r="832" spans="1:9">
      <c r="A832" s="1"/>
      <c r="B832" s="1"/>
      <c r="C832" s="1"/>
      <c r="D832" s="1"/>
      <c r="E832" s="1"/>
      <c r="F832" s="1"/>
      <c r="G832" s="1"/>
      <c r="H832" s="1"/>
      <c r="I832" s="1"/>
    </row>
    <row r="833" spans="1:9">
      <c r="A833" s="1"/>
      <c r="B833" s="1"/>
      <c r="C833" s="1"/>
      <c r="D833" s="1"/>
      <c r="E833" s="1"/>
      <c r="F833" s="1"/>
      <c r="G833" s="1"/>
      <c r="H833" s="1"/>
      <c r="I833" s="1"/>
    </row>
    <row r="834" spans="1:9">
      <c r="A834" s="1"/>
      <c r="B834" s="1"/>
      <c r="C834" s="1"/>
      <c r="D834" s="1"/>
      <c r="E834" s="1"/>
      <c r="F834" s="1"/>
      <c r="G834" s="1"/>
      <c r="H834" s="1"/>
      <c r="I834" s="1"/>
    </row>
    <row r="835" spans="1:9">
      <c r="A835" s="1"/>
      <c r="B835" s="1"/>
      <c r="C835" s="1"/>
      <c r="D835" s="1"/>
      <c r="E835" s="1"/>
      <c r="F835" s="1"/>
      <c r="G835" s="1"/>
      <c r="H835" s="1"/>
      <c r="I835" s="1"/>
    </row>
    <row r="836" spans="1:9">
      <c r="A836" s="1"/>
      <c r="B836" s="1"/>
      <c r="C836" s="1"/>
      <c r="D836" s="1"/>
      <c r="E836" s="1"/>
      <c r="F836" s="1"/>
      <c r="G836" s="1"/>
      <c r="H836" s="1"/>
      <c r="I836" s="1"/>
    </row>
    <row r="837" spans="1:9">
      <c r="A837" s="1"/>
      <c r="B837" s="1"/>
      <c r="C837" s="1"/>
      <c r="D837" s="1"/>
      <c r="E837" s="1"/>
      <c r="F837" s="1"/>
      <c r="G837" s="1"/>
      <c r="H837" s="1"/>
      <c r="I837" s="1"/>
    </row>
    <row r="838" spans="1:9">
      <c r="A838" s="1"/>
      <c r="B838" s="1"/>
      <c r="C838" s="1"/>
      <c r="D838" s="1"/>
      <c r="E838" s="1"/>
      <c r="F838" s="1"/>
      <c r="G838" s="1"/>
      <c r="H838" s="1"/>
      <c r="I838" s="1"/>
    </row>
    <row r="839" spans="1:9">
      <c r="A839" s="1"/>
      <c r="B839" s="1"/>
      <c r="C839" s="1"/>
      <c r="D839" s="1"/>
      <c r="E839" s="1"/>
      <c r="F839" s="1"/>
      <c r="G839" s="1"/>
      <c r="H839" s="1"/>
      <c r="I839" s="1"/>
    </row>
    <row r="840" spans="1:9">
      <c r="A840" s="1"/>
      <c r="B840" s="1"/>
      <c r="C840" s="1"/>
      <c r="D840" s="1"/>
      <c r="E840" s="1"/>
      <c r="F840" s="1"/>
      <c r="G840" s="1"/>
      <c r="H840" s="1"/>
      <c r="I840" s="1"/>
    </row>
    <row r="841" spans="1:9">
      <c r="A841" s="1"/>
      <c r="B841" s="1"/>
      <c r="C841" s="1"/>
      <c r="D841" s="1"/>
      <c r="E841" s="1"/>
      <c r="F841" s="1"/>
      <c r="G841" s="1"/>
      <c r="H841" s="1"/>
      <c r="I841" s="1"/>
    </row>
    <row r="842" spans="1:9">
      <c r="A842" s="1"/>
      <c r="B842" s="1"/>
      <c r="C842" s="1"/>
      <c r="D842" s="1"/>
      <c r="E842" s="1"/>
      <c r="F842" s="1"/>
      <c r="G842" s="1"/>
      <c r="H842" s="1"/>
      <c r="I842" s="1"/>
    </row>
    <row r="843" spans="1:9">
      <c r="A843" s="1"/>
      <c r="B843" s="1"/>
      <c r="C843" s="1"/>
      <c r="D843" s="1"/>
      <c r="E843" s="1"/>
      <c r="F843" s="1"/>
      <c r="G843" s="1"/>
      <c r="H843" s="1"/>
      <c r="I843" s="1"/>
    </row>
    <row r="844" spans="1:9">
      <c r="A844" s="1"/>
      <c r="B844" s="1"/>
      <c r="C844" s="1"/>
      <c r="D844" s="1"/>
      <c r="E844" s="1"/>
      <c r="F844" s="1"/>
      <c r="G844" s="1"/>
      <c r="H844" s="1"/>
      <c r="I844" s="1"/>
    </row>
    <row r="845" spans="1:9">
      <c r="A845" s="1"/>
      <c r="B845" s="1"/>
      <c r="C845" s="1"/>
      <c r="D845" s="1"/>
      <c r="E845" s="1"/>
      <c r="F845" s="1"/>
      <c r="G845" s="1"/>
      <c r="H845" s="1"/>
      <c r="I845" s="1"/>
    </row>
    <row r="846" spans="1:9">
      <c r="A846" s="1"/>
      <c r="B846" s="1"/>
      <c r="C846" s="1"/>
      <c r="D846" s="1"/>
      <c r="E846" s="1"/>
      <c r="F846" s="1"/>
      <c r="G846" s="1"/>
      <c r="H846" s="1"/>
      <c r="I846" s="1"/>
    </row>
    <row r="847" spans="1:9">
      <c r="A847" s="1"/>
      <c r="B847" s="1"/>
      <c r="C847" s="1"/>
      <c r="D847" s="1"/>
      <c r="E847" s="1"/>
      <c r="F847" s="1"/>
      <c r="G847" s="1"/>
      <c r="H847" s="1"/>
      <c r="I847" s="1"/>
    </row>
    <row r="848" spans="1:9">
      <c r="A848" s="1"/>
      <c r="B848" s="1"/>
      <c r="C848" s="1"/>
      <c r="D848" s="1"/>
      <c r="E848" s="1"/>
      <c r="F848" s="1"/>
      <c r="G848" s="1"/>
      <c r="H848" s="1"/>
      <c r="I848" s="1"/>
    </row>
    <row r="849" spans="1:9">
      <c r="A849" s="1"/>
      <c r="B849" s="1"/>
      <c r="C849" s="1"/>
      <c r="D849" s="1"/>
      <c r="E849" s="1"/>
      <c r="F849" s="1"/>
      <c r="G849" s="1"/>
      <c r="H849" s="1"/>
      <c r="I849" s="1"/>
    </row>
    <row r="850" spans="1:9">
      <c r="A850" s="1"/>
      <c r="B850" s="1"/>
      <c r="C850" s="1"/>
      <c r="D850" s="1"/>
      <c r="E850" s="1"/>
      <c r="F850" s="1"/>
      <c r="G850" s="1"/>
      <c r="H850" s="1"/>
      <c r="I850" s="1"/>
    </row>
    <row r="851" spans="1:9">
      <c r="A851" s="1"/>
      <c r="B851" s="1"/>
      <c r="C851" s="1"/>
      <c r="D851" s="1"/>
      <c r="E851" s="1"/>
      <c r="F851" s="1"/>
      <c r="G851" s="1"/>
      <c r="H851" s="1"/>
      <c r="I851" s="1"/>
    </row>
    <row r="852" spans="1:9">
      <c r="A852" s="1"/>
      <c r="B852" s="1"/>
      <c r="C852" s="1"/>
      <c r="D852" s="1"/>
      <c r="E852" s="1"/>
      <c r="F852" s="1"/>
      <c r="G852" s="1"/>
      <c r="H852" s="1"/>
      <c r="I852" s="1"/>
    </row>
    <row r="853" spans="1:9">
      <c r="A853" s="1"/>
      <c r="B853" s="1"/>
      <c r="C853" s="1"/>
      <c r="D853" s="1"/>
      <c r="E853" s="1"/>
      <c r="F853" s="1"/>
      <c r="G853" s="1"/>
      <c r="H853" s="1"/>
      <c r="I853" s="1"/>
    </row>
    <row r="854" spans="1:9">
      <c r="A854" s="1"/>
      <c r="B854" s="1"/>
      <c r="C854" s="1"/>
      <c r="D854" s="1"/>
      <c r="E854" s="1"/>
      <c r="F854" s="1"/>
      <c r="G854" s="1"/>
      <c r="H854" s="1"/>
      <c r="I854" s="1"/>
    </row>
    <row r="855" spans="1:9">
      <c r="A855" s="1"/>
      <c r="B855" s="1"/>
      <c r="C855" s="1"/>
      <c r="D855" s="1"/>
      <c r="E855" s="1"/>
      <c r="F855" s="1"/>
      <c r="G855" s="1"/>
      <c r="H855" s="1"/>
      <c r="I855" s="1"/>
    </row>
    <row r="856" spans="1:9">
      <c r="A856" s="1"/>
      <c r="B856" s="1"/>
      <c r="C856" s="1"/>
      <c r="D856" s="1"/>
      <c r="E856" s="1"/>
      <c r="F856" s="1"/>
      <c r="G856" s="1"/>
      <c r="H856" s="1"/>
      <c r="I856" s="1"/>
    </row>
    <row r="857" spans="1:9">
      <c r="A857" s="1"/>
      <c r="B857" s="1"/>
      <c r="C857" s="1"/>
      <c r="D857" s="1"/>
      <c r="E857" s="1"/>
      <c r="F857" s="1"/>
      <c r="G857" s="1"/>
      <c r="H857" s="1"/>
      <c r="I857" s="1"/>
    </row>
    <row r="858" spans="1:9">
      <c r="A858" s="1"/>
      <c r="B858" s="1"/>
      <c r="C858" s="1"/>
      <c r="D858" s="1"/>
      <c r="E858" s="1"/>
      <c r="F858" s="1"/>
      <c r="G858" s="1"/>
      <c r="H858" s="1"/>
      <c r="I858" s="1"/>
    </row>
    <row r="859" spans="1:9">
      <c r="A859" s="1"/>
      <c r="B859" s="1"/>
      <c r="C859" s="1"/>
      <c r="D859" s="1"/>
      <c r="E859" s="1"/>
      <c r="F859" s="1"/>
      <c r="G859" s="1"/>
      <c r="H859" s="1"/>
      <c r="I859" s="1"/>
    </row>
    <row r="860" spans="1:9">
      <c r="A860" s="1"/>
      <c r="B860" s="1"/>
      <c r="C860" s="1"/>
      <c r="D860" s="1"/>
      <c r="E860" s="1"/>
      <c r="F860" s="1"/>
      <c r="G860" s="1"/>
      <c r="H860" s="1"/>
      <c r="I860" s="1"/>
    </row>
    <row r="861" spans="1:9">
      <c r="A861" s="1"/>
      <c r="B861" s="1"/>
      <c r="C861" s="1"/>
      <c r="D861" s="1"/>
      <c r="E861" s="1"/>
      <c r="F861" s="1"/>
      <c r="G861" s="1"/>
      <c r="H861" s="1"/>
      <c r="I861" s="1"/>
    </row>
    <row r="862" spans="1:9">
      <c r="A862" s="1"/>
      <c r="B862" s="1"/>
      <c r="C862" s="1"/>
      <c r="D862" s="1"/>
      <c r="E862" s="1"/>
      <c r="F862" s="1"/>
      <c r="G862" s="1"/>
      <c r="H862" s="1"/>
      <c r="I862" s="1"/>
    </row>
    <row r="863" spans="1:9">
      <c r="A863" s="1"/>
      <c r="B863" s="1"/>
      <c r="C863" s="1"/>
      <c r="D863" s="1"/>
      <c r="E863" s="1"/>
      <c r="F863" s="1"/>
      <c r="G863" s="1"/>
      <c r="H863" s="1"/>
      <c r="I863" s="1"/>
    </row>
    <row r="864" spans="1:9">
      <c r="A864" s="1"/>
      <c r="B864" s="1"/>
      <c r="C864" s="1"/>
      <c r="D864" s="1"/>
      <c r="E864" s="1"/>
      <c r="F864" s="1"/>
      <c r="G864" s="1"/>
      <c r="H864" s="1"/>
      <c r="I864" s="1"/>
    </row>
    <row r="865" spans="1:9">
      <c r="A865" s="1"/>
      <c r="B865" s="1"/>
      <c r="C865" s="1"/>
      <c r="D865" s="1"/>
      <c r="E865" s="1"/>
      <c r="F865" s="1"/>
      <c r="G865" s="1"/>
      <c r="H865" s="1"/>
      <c r="I865" s="1"/>
    </row>
    <row r="866" spans="1:9">
      <c r="A866" s="1"/>
      <c r="B866" s="1"/>
      <c r="C866" s="1"/>
      <c r="D866" s="1"/>
      <c r="E866" s="1"/>
      <c r="F866" s="1"/>
      <c r="G866" s="1"/>
      <c r="H866" s="1"/>
      <c r="I866" s="1"/>
    </row>
    <row r="867" spans="1:9">
      <c r="A867" s="1"/>
      <c r="B867" s="1"/>
      <c r="C867" s="1"/>
      <c r="D867" s="1"/>
      <c r="E867" s="1"/>
      <c r="F867" s="1"/>
      <c r="G867" s="1"/>
      <c r="H867" s="1"/>
      <c r="I867" s="1"/>
    </row>
    <row r="868" spans="1:9">
      <c r="A868" s="1"/>
      <c r="B868" s="1"/>
      <c r="C868" s="1"/>
      <c r="D868" s="1"/>
      <c r="E868" s="1"/>
      <c r="F868" s="1"/>
      <c r="G868" s="1"/>
      <c r="H868" s="1"/>
      <c r="I868" s="1"/>
    </row>
    <row r="869" spans="1:9">
      <c r="A869" s="1"/>
      <c r="B869" s="1"/>
      <c r="C869" s="1"/>
      <c r="D869" s="1"/>
      <c r="E869" s="1"/>
      <c r="F869" s="1"/>
      <c r="G869" s="1"/>
      <c r="H869" s="1"/>
      <c r="I869" s="1"/>
    </row>
    <row r="870" spans="1:9">
      <c r="A870" s="1"/>
      <c r="B870" s="1"/>
      <c r="C870" s="1"/>
      <c r="D870" s="1"/>
      <c r="E870" s="1"/>
      <c r="F870" s="1"/>
      <c r="G870" s="1"/>
      <c r="H870" s="1"/>
      <c r="I870" s="1"/>
    </row>
    <row r="871" spans="1:9">
      <c r="A871" s="1"/>
      <c r="B871" s="1"/>
      <c r="C871" s="1"/>
      <c r="D871" s="1"/>
      <c r="E871" s="1"/>
      <c r="F871" s="1"/>
      <c r="G871" s="1"/>
      <c r="H871" s="1"/>
      <c r="I871" s="1"/>
    </row>
    <row r="872" spans="1:9">
      <c r="A872" s="1"/>
      <c r="B872" s="1"/>
      <c r="C872" s="1"/>
      <c r="D872" s="1"/>
      <c r="E872" s="1"/>
      <c r="F872" s="1"/>
      <c r="G872" s="1"/>
      <c r="H872" s="1"/>
      <c r="I872" s="1"/>
    </row>
    <row r="873" spans="1:9">
      <c r="A873" s="1"/>
      <c r="B873" s="1"/>
      <c r="C873" s="1"/>
      <c r="D873" s="1"/>
      <c r="E873" s="1"/>
      <c r="F873" s="1"/>
      <c r="G873" s="1"/>
      <c r="H873" s="1"/>
      <c r="I873" s="1"/>
    </row>
    <row r="874" spans="1:9">
      <c r="A874" s="1"/>
      <c r="B874" s="1"/>
      <c r="C874" s="1"/>
      <c r="D874" s="1"/>
      <c r="E874" s="1"/>
      <c r="F874" s="1"/>
      <c r="G874" s="1"/>
      <c r="H874" s="1"/>
      <c r="I874" s="1"/>
    </row>
    <row r="875" spans="1:9">
      <c r="A875" s="1"/>
      <c r="B875" s="1"/>
      <c r="C875" s="1"/>
      <c r="D875" s="1"/>
      <c r="E875" s="1"/>
      <c r="F875" s="1"/>
      <c r="G875" s="1"/>
      <c r="H875" s="1"/>
      <c r="I875" s="1"/>
    </row>
    <row r="876" spans="1:9">
      <c r="A876" s="1"/>
      <c r="B876" s="1"/>
      <c r="C876" s="1"/>
      <c r="D876" s="1"/>
      <c r="E876" s="1"/>
      <c r="F876" s="1"/>
      <c r="G876" s="1"/>
      <c r="H876" s="1"/>
      <c r="I876" s="1"/>
    </row>
    <row r="877" spans="1:9">
      <c r="A877" s="1"/>
      <c r="B877" s="1"/>
      <c r="C877" s="1"/>
      <c r="D877" s="1"/>
      <c r="E877" s="1"/>
      <c r="F877" s="1"/>
      <c r="G877" s="1"/>
      <c r="H877" s="1"/>
      <c r="I877" s="1"/>
    </row>
    <row r="878" spans="1:9">
      <c r="A878" s="1"/>
      <c r="B878" s="1"/>
      <c r="C878" s="1"/>
      <c r="D878" s="1"/>
      <c r="E878" s="1"/>
      <c r="F878" s="1"/>
      <c r="G878" s="1"/>
      <c r="H878" s="1"/>
      <c r="I878" s="1"/>
    </row>
    <row r="879" spans="1:9">
      <c r="A879" s="1"/>
      <c r="B879" s="1"/>
      <c r="C879" s="1"/>
      <c r="D879" s="1"/>
      <c r="E879" s="1"/>
      <c r="F879" s="1"/>
      <c r="G879" s="1"/>
      <c r="H879" s="1"/>
      <c r="I879" s="1"/>
    </row>
    <row r="880" spans="1:9">
      <c r="A880" s="1"/>
      <c r="B880" s="1"/>
      <c r="C880" s="1"/>
      <c r="D880" s="1"/>
      <c r="E880" s="1"/>
      <c r="F880" s="1"/>
      <c r="G880" s="1"/>
      <c r="H880" s="1"/>
      <c r="I880" s="1"/>
    </row>
    <row r="881" spans="1:9">
      <c r="A881" s="1"/>
      <c r="B881" s="1"/>
      <c r="C881" s="1"/>
      <c r="D881" s="1"/>
      <c r="E881" s="1"/>
      <c r="F881" s="1"/>
      <c r="G881" s="1"/>
      <c r="H881" s="1"/>
      <c r="I881" s="1"/>
    </row>
    <row r="882" spans="1:9">
      <c r="A882" s="1"/>
      <c r="B882" s="1"/>
      <c r="C882" s="1"/>
      <c r="D882" s="1"/>
      <c r="E882" s="1"/>
      <c r="F882" s="1"/>
      <c r="G882" s="1"/>
      <c r="H882" s="1"/>
      <c r="I882" s="1"/>
    </row>
    <row r="883" spans="1:9">
      <c r="A883" s="1"/>
      <c r="B883" s="1"/>
      <c r="C883" s="1"/>
      <c r="D883" s="1"/>
      <c r="E883" s="1"/>
      <c r="F883" s="1"/>
      <c r="G883" s="1"/>
      <c r="H883" s="1"/>
      <c r="I883" s="1"/>
    </row>
    <row r="884" spans="1:9">
      <c r="A884" s="1"/>
      <c r="B884" s="1"/>
      <c r="C884" s="1"/>
      <c r="D884" s="1"/>
      <c r="E884" s="1"/>
      <c r="F884" s="1"/>
      <c r="G884" s="1"/>
      <c r="H884" s="1"/>
      <c r="I884" s="1"/>
    </row>
    <row r="885" spans="1:9">
      <c r="A885" s="1"/>
      <c r="B885" s="1"/>
      <c r="C885" s="1"/>
      <c r="D885" s="1"/>
      <c r="E885" s="1"/>
      <c r="F885" s="1"/>
      <c r="G885" s="1"/>
      <c r="H885" s="1"/>
      <c r="I885" s="1"/>
    </row>
    <row r="886" spans="1:9">
      <c r="A886" s="1"/>
      <c r="B886" s="1"/>
      <c r="C886" s="1"/>
      <c r="D886" s="1"/>
      <c r="E886" s="1"/>
      <c r="F886" s="1"/>
      <c r="G886" s="1"/>
      <c r="H886" s="1"/>
      <c r="I886" s="1"/>
    </row>
    <row r="887" spans="1:9">
      <c r="A887" s="1"/>
      <c r="B887" s="1"/>
      <c r="C887" s="1"/>
      <c r="D887" s="1"/>
      <c r="E887" s="1"/>
      <c r="F887" s="1"/>
      <c r="G887" s="1"/>
      <c r="H887" s="1"/>
      <c r="I887" s="1"/>
    </row>
    <row r="888" spans="1:9">
      <c r="A888" s="1"/>
      <c r="B888" s="1"/>
      <c r="C888" s="1"/>
      <c r="D888" s="1"/>
      <c r="E888" s="1"/>
      <c r="F888" s="1"/>
      <c r="G888" s="1"/>
      <c r="H888" s="1"/>
      <c r="I888" s="1"/>
    </row>
    <row r="889" spans="1:9">
      <c r="A889" s="1"/>
      <c r="B889" s="1"/>
      <c r="C889" s="1"/>
      <c r="D889" s="1"/>
      <c r="E889" s="1"/>
      <c r="F889" s="1"/>
      <c r="G889" s="1"/>
      <c r="H889" s="1"/>
      <c r="I889" s="1"/>
    </row>
    <row r="890" spans="1:9">
      <c r="A890" s="1"/>
      <c r="B890" s="1"/>
      <c r="C890" s="1"/>
      <c r="D890" s="1"/>
      <c r="E890" s="1"/>
      <c r="F890" s="1"/>
      <c r="G890" s="1"/>
      <c r="H890" s="1"/>
      <c r="I890" s="1"/>
    </row>
    <row r="891" spans="1:9">
      <c r="A891" s="1"/>
      <c r="B891" s="1"/>
      <c r="C891" s="1"/>
      <c r="D891" s="1"/>
      <c r="E891" s="1"/>
      <c r="F891" s="1"/>
      <c r="G891" s="1"/>
      <c r="H891" s="1"/>
      <c r="I891" s="1"/>
    </row>
    <row r="892" spans="1:9">
      <c r="A892" s="1"/>
      <c r="B892" s="1"/>
      <c r="C892" s="1"/>
      <c r="D892" s="1"/>
      <c r="E892" s="1"/>
      <c r="F892" s="1"/>
      <c r="G892" s="1"/>
      <c r="H892" s="1"/>
      <c r="I892" s="1"/>
    </row>
    <row r="893" spans="1:9">
      <c r="A893" s="1"/>
      <c r="B893" s="1"/>
      <c r="C893" s="1"/>
      <c r="D893" s="1"/>
      <c r="E893" s="1"/>
      <c r="F893" s="1"/>
      <c r="G893" s="1"/>
      <c r="H893" s="1"/>
      <c r="I893" s="1"/>
    </row>
    <row r="894" spans="1:9">
      <c r="A894" s="1"/>
      <c r="B894" s="1"/>
      <c r="C894" s="1"/>
      <c r="D894" s="1"/>
      <c r="E894" s="1"/>
      <c r="F894" s="1"/>
      <c r="G894" s="1"/>
      <c r="H894" s="1"/>
      <c r="I894" s="1"/>
    </row>
    <row r="895" spans="1:9">
      <c r="A895" s="1"/>
      <c r="B895" s="1"/>
      <c r="C895" s="1"/>
      <c r="D895" s="1"/>
      <c r="E895" s="1"/>
      <c r="F895" s="1"/>
      <c r="G895" s="1"/>
      <c r="H895" s="1"/>
      <c r="I895" s="1"/>
    </row>
    <row r="896" spans="1:9">
      <c r="A896" s="1"/>
      <c r="B896" s="1"/>
      <c r="C896" s="1"/>
      <c r="D896" s="1"/>
      <c r="E896" s="1"/>
      <c r="F896" s="1"/>
      <c r="G896" s="1"/>
      <c r="H896" s="1"/>
      <c r="I896" s="1"/>
    </row>
    <row r="897" spans="1:9">
      <c r="A897" s="1"/>
      <c r="B897" s="1"/>
      <c r="C897" s="1"/>
      <c r="D897" s="1"/>
      <c r="E897" s="1"/>
      <c r="F897" s="1"/>
      <c r="G897" s="1"/>
      <c r="H897" s="1"/>
      <c r="I897" s="1"/>
    </row>
    <row r="898" spans="1:9">
      <c r="A898" s="1"/>
      <c r="B898" s="1"/>
      <c r="C898" s="1"/>
      <c r="D898" s="1"/>
      <c r="E898" s="1"/>
      <c r="F898" s="1"/>
      <c r="G898" s="1"/>
      <c r="H898" s="1"/>
      <c r="I898" s="1"/>
    </row>
    <row r="899" spans="1:9">
      <c r="A899" s="1"/>
      <c r="B899" s="1"/>
      <c r="C899" s="1"/>
      <c r="D899" s="1"/>
      <c r="E899" s="1"/>
      <c r="F899" s="1"/>
      <c r="G899" s="1"/>
      <c r="H899" s="1"/>
      <c r="I899" s="1"/>
    </row>
    <row r="900" spans="1:9">
      <c r="A900" s="1"/>
      <c r="B900" s="1"/>
      <c r="C900" s="1"/>
      <c r="D900" s="1"/>
      <c r="E900" s="1"/>
      <c r="F900" s="1"/>
      <c r="G900" s="1"/>
      <c r="H900" s="1"/>
      <c r="I900" s="1"/>
    </row>
    <row r="901" spans="1:9">
      <c r="A901" s="1"/>
      <c r="B901" s="1"/>
      <c r="C901" s="1"/>
      <c r="D901" s="1"/>
      <c r="E901" s="1"/>
      <c r="F901" s="1"/>
      <c r="G901" s="1"/>
      <c r="H901" s="1"/>
      <c r="I901" s="1"/>
    </row>
    <row r="902" spans="1:9">
      <c r="A902" s="1"/>
      <c r="B902" s="1"/>
      <c r="C902" s="1"/>
      <c r="D902" s="1"/>
      <c r="E902" s="1"/>
      <c r="F902" s="1"/>
      <c r="G902" s="1"/>
      <c r="H902" s="1"/>
      <c r="I902" s="1"/>
    </row>
    <row r="903" spans="1:9">
      <c r="A903" s="1"/>
      <c r="B903" s="1"/>
      <c r="C903" s="1"/>
      <c r="D903" s="1"/>
      <c r="E903" s="1"/>
      <c r="F903" s="1"/>
      <c r="G903" s="1"/>
      <c r="H903" s="1"/>
      <c r="I903" s="1"/>
    </row>
    <row r="904" spans="1:9">
      <c r="A904" s="1"/>
      <c r="B904" s="1"/>
      <c r="C904" s="1"/>
      <c r="D904" s="1"/>
      <c r="E904" s="1"/>
      <c r="F904" s="1"/>
      <c r="G904" s="1"/>
      <c r="H904" s="1"/>
      <c r="I904" s="1"/>
    </row>
    <row r="905" spans="1:9">
      <c r="A905" s="1"/>
      <c r="B905" s="1"/>
      <c r="C905" s="1"/>
      <c r="D905" s="1"/>
      <c r="E905" s="1"/>
      <c r="F905" s="1"/>
      <c r="G905" s="1"/>
      <c r="H905" s="1"/>
      <c r="I905" s="1"/>
    </row>
    <row r="906" spans="1:9">
      <c r="A906" s="1"/>
      <c r="B906" s="1"/>
      <c r="C906" s="1"/>
      <c r="D906" s="1"/>
      <c r="E906" s="1"/>
      <c r="F906" s="1"/>
      <c r="G906" s="1"/>
      <c r="H906" s="1"/>
      <c r="I906" s="1"/>
    </row>
    <row r="907" spans="1:9">
      <c r="A907" s="1"/>
      <c r="B907" s="1"/>
      <c r="C907" s="1"/>
      <c r="D907" s="1"/>
      <c r="E907" s="1"/>
      <c r="F907" s="1"/>
      <c r="G907" s="1"/>
      <c r="H907" s="1"/>
      <c r="I907" s="1"/>
    </row>
    <row r="908" spans="1:9">
      <c r="A908" s="1"/>
      <c r="B908" s="1"/>
      <c r="C908" s="1"/>
      <c r="D908" s="1"/>
      <c r="E908" s="1"/>
      <c r="F908" s="1"/>
      <c r="G908" s="1"/>
      <c r="H908" s="1"/>
      <c r="I908" s="1"/>
    </row>
    <row r="909" spans="1:9">
      <c r="A909" s="1"/>
      <c r="B909" s="1"/>
      <c r="C909" s="1"/>
      <c r="D909" s="1"/>
      <c r="E909" s="1"/>
      <c r="F909" s="1"/>
      <c r="G909" s="1"/>
      <c r="H909" s="1"/>
      <c r="I909" s="1"/>
    </row>
    <row r="910" spans="1:9">
      <c r="A910" s="1"/>
      <c r="B910" s="1"/>
      <c r="C910" s="1"/>
      <c r="D910" s="1"/>
      <c r="E910" s="1"/>
      <c r="F910" s="1"/>
      <c r="G910" s="1"/>
      <c r="H910" s="1"/>
      <c r="I910" s="1"/>
    </row>
    <row r="911" spans="1:9">
      <c r="A911" s="1"/>
      <c r="B911" s="1"/>
      <c r="C911" s="1"/>
      <c r="D911" s="1"/>
      <c r="E911" s="1"/>
      <c r="F911" s="1"/>
      <c r="G911" s="1"/>
      <c r="H911" s="1"/>
      <c r="I911" s="1"/>
    </row>
    <row r="912" spans="1:9">
      <c r="A912" s="1"/>
      <c r="B912" s="1"/>
      <c r="C912" s="1"/>
      <c r="D912" s="1"/>
      <c r="E912" s="1"/>
      <c r="F912" s="1"/>
      <c r="G912" s="1"/>
      <c r="H912" s="1"/>
      <c r="I912" s="1"/>
    </row>
    <row r="913" spans="1:9">
      <c r="A913" s="1"/>
      <c r="B913" s="1"/>
      <c r="C913" s="1"/>
      <c r="D913" s="1"/>
      <c r="E913" s="1"/>
      <c r="F913" s="1"/>
      <c r="G913" s="1"/>
      <c r="H913" s="1"/>
      <c r="I913" s="1"/>
    </row>
    <row r="914" spans="1:9">
      <c r="A914" s="1"/>
      <c r="B914" s="1"/>
      <c r="C914" s="1"/>
      <c r="D914" s="1"/>
      <c r="E914" s="1"/>
      <c r="F914" s="1"/>
      <c r="G914" s="1"/>
      <c r="H914" s="1"/>
      <c r="I914" s="1"/>
    </row>
    <row r="915" spans="1:9">
      <c r="A915" s="1"/>
      <c r="B915" s="1"/>
      <c r="C915" s="1"/>
      <c r="D915" s="1"/>
      <c r="E915" s="1"/>
      <c r="F915" s="1"/>
      <c r="G915" s="1"/>
      <c r="H915" s="1"/>
      <c r="I915" s="1"/>
    </row>
    <row r="916" spans="1:9">
      <c r="A916" s="1"/>
      <c r="B916" s="1"/>
      <c r="C916" s="1"/>
      <c r="D916" s="1"/>
      <c r="E916" s="1"/>
      <c r="F916" s="1"/>
      <c r="G916" s="1"/>
      <c r="H916" s="1"/>
      <c r="I916" s="1"/>
    </row>
    <row r="917" spans="1:9">
      <c r="A917" s="1"/>
      <c r="B917" s="1"/>
      <c r="C917" s="1"/>
      <c r="D917" s="1"/>
      <c r="E917" s="1"/>
      <c r="F917" s="1"/>
      <c r="G917" s="1"/>
      <c r="H917" s="1"/>
      <c r="I917" s="1"/>
    </row>
    <row r="918" spans="1:9">
      <c r="A918" s="1"/>
      <c r="B918" s="1"/>
      <c r="C918" s="1"/>
      <c r="D918" s="1"/>
      <c r="E918" s="1"/>
      <c r="F918" s="1"/>
      <c r="G918" s="1"/>
      <c r="H918" s="1"/>
      <c r="I918" s="1"/>
    </row>
    <row r="919" spans="1:9">
      <c r="A919" s="1"/>
      <c r="B919" s="1"/>
      <c r="C919" s="1"/>
      <c r="D919" s="1"/>
      <c r="E919" s="1"/>
      <c r="F919" s="1"/>
      <c r="G919" s="1"/>
      <c r="H919" s="1"/>
      <c r="I919" s="1"/>
    </row>
    <row r="920" spans="1:9">
      <c r="A920" s="1"/>
      <c r="B920" s="1"/>
      <c r="C920" s="1"/>
      <c r="D920" s="1"/>
      <c r="E920" s="1"/>
      <c r="F920" s="1"/>
      <c r="G920" s="1"/>
      <c r="H920" s="1"/>
      <c r="I920" s="1"/>
    </row>
    <row r="921" spans="1:9">
      <c r="A921" s="1"/>
      <c r="B921" s="1"/>
      <c r="C921" s="1"/>
      <c r="D921" s="1"/>
      <c r="E921" s="1"/>
      <c r="F921" s="1"/>
      <c r="G921" s="1"/>
      <c r="H921" s="1"/>
      <c r="I921" s="1"/>
    </row>
    <row r="922" spans="1:9">
      <c r="A922" s="1"/>
      <c r="B922" s="1"/>
      <c r="C922" s="1"/>
      <c r="D922" s="1"/>
      <c r="E922" s="1"/>
      <c r="F922" s="1"/>
      <c r="G922" s="1"/>
      <c r="H922" s="1"/>
      <c r="I922" s="1"/>
    </row>
    <row r="923" spans="1:9">
      <c r="A923" s="1"/>
      <c r="B923" s="1"/>
      <c r="C923" s="1"/>
      <c r="D923" s="1"/>
      <c r="E923" s="1"/>
      <c r="F923" s="1"/>
      <c r="G923" s="1"/>
      <c r="H923" s="1"/>
      <c r="I923" s="1"/>
    </row>
    <row r="924" spans="1:9">
      <c r="A924" s="1"/>
      <c r="B924" s="1"/>
      <c r="C924" s="1"/>
      <c r="D924" s="1"/>
      <c r="E924" s="1"/>
      <c r="F924" s="1"/>
      <c r="G924" s="1"/>
      <c r="H924" s="1"/>
      <c r="I924" s="1"/>
    </row>
    <row r="925" spans="1:9">
      <c r="A925" s="1"/>
      <c r="B925" s="1"/>
      <c r="C925" s="1"/>
      <c r="D925" s="1"/>
      <c r="E925" s="1"/>
      <c r="F925" s="1"/>
      <c r="G925" s="1"/>
      <c r="H925" s="1"/>
      <c r="I925" s="1"/>
    </row>
    <row r="926" spans="1:9">
      <c r="A926" s="1"/>
      <c r="B926" s="1"/>
      <c r="C926" s="1"/>
      <c r="D926" s="1"/>
      <c r="E926" s="1"/>
      <c r="F926" s="1"/>
      <c r="G926" s="1"/>
      <c r="H926" s="1"/>
      <c r="I926" s="1"/>
    </row>
    <row r="927" spans="1:9">
      <c r="A927" s="1"/>
      <c r="B927" s="1"/>
      <c r="C927" s="1"/>
      <c r="D927" s="1"/>
      <c r="E927" s="1"/>
      <c r="F927" s="1"/>
      <c r="G927" s="1"/>
      <c r="H927" s="1"/>
      <c r="I927" s="1"/>
    </row>
    <row r="928" spans="1:9">
      <c r="A928" s="1"/>
      <c r="B928" s="1"/>
      <c r="C928" s="1"/>
      <c r="D928" s="1"/>
      <c r="E928" s="1"/>
      <c r="F928" s="1"/>
      <c r="G928" s="1"/>
      <c r="H928" s="1"/>
      <c r="I928" s="1"/>
    </row>
    <row r="929" spans="1:9">
      <c r="A929" s="1"/>
      <c r="B929" s="1"/>
      <c r="C929" s="1"/>
      <c r="D929" s="1"/>
      <c r="E929" s="1"/>
      <c r="F929" s="1"/>
      <c r="G929" s="1"/>
      <c r="H929" s="1"/>
      <c r="I929" s="1"/>
    </row>
    <row r="930" spans="1:9">
      <c r="A930" s="1"/>
      <c r="B930" s="1"/>
      <c r="C930" s="1"/>
      <c r="D930" s="1"/>
      <c r="E930" s="1"/>
      <c r="F930" s="1"/>
      <c r="G930" s="1"/>
      <c r="H930" s="1"/>
      <c r="I930" s="1"/>
    </row>
    <row r="931" spans="1:9">
      <c r="A931" s="1"/>
      <c r="B931" s="1"/>
      <c r="C931" s="1"/>
      <c r="D931" s="1"/>
      <c r="E931" s="1"/>
      <c r="F931" s="1"/>
      <c r="G931" s="1"/>
      <c r="H931" s="1"/>
      <c r="I931" s="1"/>
    </row>
    <row r="932" spans="1:9">
      <c r="A932" s="1"/>
      <c r="B932" s="1"/>
      <c r="C932" s="1"/>
      <c r="D932" s="1"/>
      <c r="E932" s="1"/>
      <c r="F932" s="1"/>
      <c r="G932" s="1"/>
      <c r="H932" s="1"/>
      <c r="I932" s="1"/>
    </row>
    <row r="933" spans="1:9">
      <c r="A933" s="1"/>
      <c r="B933" s="1"/>
      <c r="C933" s="1"/>
      <c r="D933" s="1"/>
      <c r="E933" s="1"/>
      <c r="F933" s="1"/>
      <c r="G933" s="1"/>
      <c r="H933" s="1"/>
      <c r="I933" s="1"/>
    </row>
    <row r="934" spans="1:9">
      <c r="A934" s="1"/>
      <c r="B934" s="1"/>
      <c r="C934" s="1"/>
      <c r="D934" s="1"/>
      <c r="E934" s="1"/>
      <c r="F934" s="1"/>
      <c r="G934" s="1"/>
      <c r="H934" s="1"/>
      <c r="I934" s="1"/>
    </row>
    <row r="935" spans="1:9">
      <c r="A935" s="1"/>
      <c r="B935" s="1"/>
      <c r="C935" s="1"/>
      <c r="D935" s="1"/>
      <c r="E935" s="1"/>
      <c r="F935" s="1"/>
      <c r="G935" s="1"/>
      <c r="H935" s="1"/>
      <c r="I935" s="1"/>
    </row>
    <row r="936" spans="1:9">
      <c r="A936" s="1"/>
      <c r="B936" s="1"/>
      <c r="C936" s="1"/>
      <c r="D936" s="1"/>
      <c r="E936" s="1"/>
      <c r="F936" s="1"/>
      <c r="G936" s="1"/>
      <c r="H936" s="1"/>
      <c r="I936" s="1"/>
    </row>
    <row r="937" spans="1:9">
      <c r="A937" s="1"/>
      <c r="B937" s="1"/>
      <c r="C937" s="1"/>
      <c r="D937" s="1"/>
      <c r="E937" s="1"/>
      <c r="F937" s="1"/>
      <c r="G937" s="1"/>
      <c r="H937" s="1"/>
      <c r="I937" s="1"/>
    </row>
    <row r="938" spans="1:9">
      <c r="A938" s="1"/>
      <c r="B938" s="1"/>
      <c r="C938" s="1"/>
      <c r="D938" s="1"/>
      <c r="E938" s="1"/>
      <c r="F938" s="1"/>
      <c r="G938" s="1"/>
      <c r="H938" s="1"/>
      <c r="I938" s="1"/>
    </row>
    <row r="939" spans="1:9">
      <c r="A939" s="1"/>
      <c r="B939" s="1"/>
      <c r="C939" s="1"/>
      <c r="D939" s="1"/>
      <c r="E939" s="1"/>
      <c r="F939" s="1"/>
      <c r="G939" s="1"/>
      <c r="H939" s="1"/>
      <c r="I939" s="1"/>
    </row>
    <row r="940" spans="1:9">
      <c r="A940" s="1"/>
      <c r="B940" s="1"/>
      <c r="C940" s="1"/>
      <c r="D940" s="1"/>
      <c r="E940" s="1"/>
      <c r="F940" s="1"/>
      <c r="G940" s="1"/>
      <c r="H940" s="1"/>
      <c r="I940" s="1"/>
    </row>
    <row r="941" spans="1:9">
      <c r="A941" s="1"/>
      <c r="B941" s="1"/>
      <c r="C941" s="1"/>
      <c r="D941" s="1"/>
      <c r="E941" s="1"/>
      <c r="F941" s="1"/>
      <c r="G941" s="1"/>
      <c r="H941" s="1"/>
      <c r="I941" s="1"/>
    </row>
    <row r="942" spans="1:9">
      <c r="A942" s="1"/>
      <c r="B942" s="1"/>
      <c r="C942" s="1"/>
      <c r="D942" s="1"/>
      <c r="E942" s="1"/>
      <c r="F942" s="1"/>
      <c r="G942" s="1"/>
      <c r="H942" s="1"/>
      <c r="I942" s="1"/>
    </row>
    <row r="943" spans="1:9">
      <c r="A943" s="1"/>
      <c r="B943" s="1"/>
      <c r="C943" s="1"/>
      <c r="D943" s="1"/>
      <c r="E943" s="1"/>
      <c r="F943" s="1"/>
      <c r="G943" s="1"/>
      <c r="H943" s="1"/>
      <c r="I943" s="1"/>
    </row>
    <row r="944" spans="1:9">
      <c r="A944" s="1"/>
      <c r="B944" s="1"/>
      <c r="C944" s="1"/>
      <c r="D944" s="1"/>
      <c r="E944" s="1"/>
      <c r="F944" s="1"/>
      <c r="G944" s="1"/>
      <c r="H944" s="1"/>
      <c r="I944" s="1"/>
    </row>
    <row r="945" spans="1:9">
      <c r="A945" s="1"/>
      <c r="B945" s="1"/>
      <c r="C945" s="1"/>
      <c r="D945" s="1"/>
      <c r="E945" s="1"/>
      <c r="F945" s="1"/>
      <c r="G945" s="1"/>
      <c r="H945" s="1"/>
      <c r="I945" s="1"/>
    </row>
    <row r="946" spans="1:9">
      <c r="A946" s="1"/>
      <c r="B946" s="1"/>
      <c r="C946" s="1"/>
      <c r="D946" s="1"/>
      <c r="E946" s="1"/>
      <c r="F946" s="1"/>
      <c r="G946" s="1"/>
      <c r="H946" s="1"/>
      <c r="I946" s="1"/>
    </row>
    <row r="947" spans="1:9">
      <c r="A947" s="1"/>
      <c r="B947" s="1"/>
      <c r="C947" s="1"/>
      <c r="D947" s="1"/>
      <c r="E947" s="1"/>
      <c r="F947" s="1"/>
      <c r="G947" s="1"/>
      <c r="H947" s="1"/>
      <c r="I947" s="1"/>
    </row>
    <row r="948" spans="1:9">
      <c r="A948" s="1"/>
      <c r="B948" s="1"/>
      <c r="C948" s="1"/>
      <c r="D948" s="1"/>
      <c r="E948" s="1"/>
      <c r="F948" s="1"/>
      <c r="G948" s="1"/>
      <c r="H948" s="1"/>
      <c r="I948" s="1"/>
    </row>
    <row r="949" spans="1:9">
      <c r="A949" s="1"/>
      <c r="B949" s="1"/>
      <c r="C949" s="1"/>
      <c r="D949" s="1"/>
      <c r="E949" s="1"/>
      <c r="F949" s="1"/>
      <c r="G949" s="1"/>
      <c r="H949" s="1"/>
      <c r="I949" s="1"/>
    </row>
    <row r="950" spans="1:9">
      <c r="A950" s="1"/>
      <c r="B950" s="1"/>
      <c r="C950" s="1"/>
      <c r="D950" s="1"/>
      <c r="E950" s="1"/>
      <c r="F950" s="1"/>
      <c r="G950" s="1"/>
      <c r="H950" s="1"/>
      <c r="I950" s="1"/>
    </row>
    <row r="951" spans="1:9">
      <c r="A951" s="1"/>
      <c r="B951" s="1"/>
      <c r="C951" s="1"/>
      <c r="D951" s="1"/>
      <c r="E951" s="1"/>
      <c r="F951" s="1"/>
      <c r="G951" s="1"/>
      <c r="H951" s="1"/>
      <c r="I951" s="1"/>
    </row>
    <row r="952" spans="1:9">
      <c r="A952" s="1"/>
      <c r="B952" s="1"/>
      <c r="C952" s="1"/>
      <c r="D952" s="1"/>
      <c r="E952" s="1"/>
      <c r="F952" s="1"/>
      <c r="G952" s="1"/>
      <c r="H952" s="1"/>
      <c r="I952" s="1"/>
    </row>
    <row r="953" spans="1:9">
      <c r="A953" s="1"/>
      <c r="B953" s="1"/>
      <c r="C953" s="1"/>
      <c r="D953" s="1"/>
      <c r="E953" s="1"/>
      <c r="F953" s="1"/>
      <c r="G953" s="1"/>
      <c r="H953" s="1"/>
      <c r="I953" s="1"/>
    </row>
    <row r="954" spans="1:9">
      <c r="A954" s="1"/>
      <c r="B954" s="1"/>
      <c r="C954" s="1"/>
      <c r="D954" s="1"/>
      <c r="E954" s="1"/>
      <c r="F954" s="1"/>
      <c r="G954" s="1"/>
      <c r="H954" s="1"/>
      <c r="I954" s="1"/>
    </row>
    <row r="955" spans="1:9">
      <c r="A955" s="1"/>
      <c r="B955" s="1"/>
      <c r="C955" s="1"/>
      <c r="D955" s="1"/>
      <c r="E955" s="1"/>
      <c r="F955" s="1"/>
      <c r="G955" s="1"/>
      <c r="H955" s="1"/>
      <c r="I955" s="1"/>
    </row>
    <row r="956" spans="1:9">
      <c r="A956" s="1"/>
      <c r="B956" s="1"/>
      <c r="C956" s="1"/>
      <c r="D956" s="1"/>
      <c r="E956" s="1"/>
      <c r="F956" s="1"/>
      <c r="G956" s="1"/>
      <c r="H956" s="1"/>
      <c r="I956" s="1"/>
    </row>
    <row r="957" spans="1:9">
      <c r="A957" s="1"/>
      <c r="B957" s="1"/>
      <c r="C957" s="1"/>
      <c r="D957" s="1"/>
      <c r="E957" s="1"/>
      <c r="F957" s="1"/>
      <c r="G957" s="1"/>
      <c r="H957" s="1"/>
      <c r="I957" s="1"/>
    </row>
    <row r="958" spans="1:9">
      <c r="A958" s="1"/>
      <c r="B958" s="1"/>
      <c r="C958" s="1"/>
      <c r="D958" s="1"/>
      <c r="E958" s="1"/>
      <c r="F958" s="1"/>
      <c r="G958" s="1"/>
      <c r="H958" s="1"/>
      <c r="I958" s="1"/>
    </row>
    <row r="959" spans="1:9">
      <c r="A959" s="1"/>
      <c r="B959" s="1"/>
      <c r="C959" s="1"/>
      <c r="D959" s="1"/>
      <c r="E959" s="1"/>
      <c r="F959" s="1"/>
      <c r="G959" s="1"/>
      <c r="H959" s="1"/>
      <c r="I959" s="1"/>
    </row>
    <row r="960" spans="1:9">
      <c r="A960" s="1"/>
      <c r="B960" s="1"/>
      <c r="C960" s="1"/>
      <c r="D960" s="1"/>
      <c r="E960" s="1"/>
      <c r="F960" s="1"/>
      <c r="G960" s="1"/>
      <c r="H960" s="1"/>
      <c r="I960" s="1"/>
    </row>
    <row r="961" spans="1:9">
      <c r="A961" s="1"/>
      <c r="B961" s="1"/>
      <c r="C961" s="1"/>
      <c r="D961" s="1"/>
      <c r="E961" s="1"/>
      <c r="F961" s="1"/>
      <c r="G961" s="1"/>
      <c r="H961" s="1"/>
      <c r="I961" s="1"/>
    </row>
    <row r="962" spans="1:9">
      <c r="A962" s="1"/>
      <c r="B962" s="1"/>
      <c r="C962" s="1"/>
      <c r="D962" s="1"/>
      <c r="E962" s="1"/>
      <c r="F962" s="1"/>
      <c r="G962" s="1"/>
      <c r="H962" s="1"/>
      <c r="I962" s="1"/>
    </row>
    <row r="963" spans="1:9">
      <c r="A963" s="1"/>
      <c r="B963" s="1"/>
      <c r="C963" s="1"/>
      <c r="D963" s="1"/>
      <c r="E963" s="1"/>
      <c r="F963" s="1"/>
      <c r="G963" s="1"/>
      <c r="H963" s="1"/>
      <c r="I963" s="1"/>
    </row>
    <row r="964" spans="1:9">
      <c r="A964" s="1"/>
      <c r="B964" s="1"/>
      <c r="C964" s="1"/>
      <c r="D964" s="1"/>
      <c r="E964" s="1"/>
      <c r="F964" s="1"/>
      <c r="G964" s="1"/>
      <c r="H964" s="1"/>
      <c r="I964" s="1"/>
    </row>
    <row r="965" spans="1:9">
      <c r="A965" s="1"/>
      <c r="B965" s="1"/>
      <c r="C965" s="1"/>
      <c r="D965" s="1"/>
      <c r="E965" s="1"/>
      <c r="F965" s="1"/>
      <c r="G965" s="1"/>
      <c r="H965" s="1"/>
      <c r="I965" s="1"/>
    </row>
    <row r="966" spans="1:9">
      <c r="A966" s="1"/>
      <c r="B966" s="1"/>
      <c r="C966" s="1"/>
      <c r="D966" s="1"/>
      <c r="E966" s="1"/>
      <c r="F966" s="1"/>
      <c r="G966" s="1"/>
      <c r="H966" s="1"/>
      <c r="I966" s="1"/>
    </row>
    <row r="967" spans="1:9">
      <c r="A967" s="1"/>
      <c r="B967" s="1"/>
      <c r="C967" s="1"/>
      <c r="D967" s="1"/>
      <c r="E967" s="1"/>
      <c r="F967" s="1"/>
      <c r="G967" s="1"/>
      <c r="H967" s="1"/>
      <c r="I967" s="1"/>
    </row>
    <row r="968" spans="1:9">
      <c r="A968" s="1"/>
      <c r="B968" s="1"/>
      <c r="C968" s="1"/>
      <c r="D968" s="1"/>
      <c r="E968" s="1"/>
      <c r="F968" s="1"/>
      <c r="G968" s="1"/>
      <c r="H968" s="1"/>
      <c r="I968" s="1"/>
    </row>
    <row r="969" spans="1:9">
      <c r="A969" s="1"/>
      <c r="B969" s="1"/>
      <c r="C969" s="1"/>
      <c r="D969" s="1"/>
      <c r="E969" s="1"/>
      <c r="F969" s="1"/>
      <c r="G969" s="1"/>
      <c r="H969" s="1"/>
      <c r="I969" s="1"/>
    </row>
    <row r="970" spans="1:9">
      <c r="A970" s="1"/>
      <c r="B970" s="1"/>
      <c r="C970" s="1"/>
      <c r="D970" s="1"/>
      <c r="E970" s="1"/>
      <c r="F970" s="1"/>
      <c r="G970" s="1"/>
      <c r="H970" s="1"/>
      <c r="I970" s="1"/>
    </row>
    <row r="971" spans="1:9">
      <c r="A971" s="1"/>
      <c r="B971" s="1"/>
      <c r="C971" s="1"/>
      <c r="D971" s="1"/>
      <c r="E971" s="1"/>
      <c r="F971" s="1"/>
      <c r="G971" s="1"/>
      <c r="H971" s="1"/>
      <c r="I971" s="1"/>
    </row>
    <row r="972" spans="1:9">
      <c r="A972" s="1"/>
      <c r="B972" s="1"/>
      <c r="C972" s="1"/>
      <c r="D972" s="1"/>
      <c r="E972" s="1"/>
      <c r="F972" s="1"/>
      <c r="G972" s="1"/>
      <c r="H972" s="1"/>
      <c r="I972" s="1"/>
    </row>
    <row r="973" spans="1:9">
      <c r="A973" s="1"/>
      <c r="B973" s="1"/>
      <c r="C973" s="1"/>
      <c r="D973" s="1"/>
      <c r="E973" s="1"/>
      <c r="F973" s="1"/>
      <c r="G973" s="1"/>
      <c r="H973" s="1"/>
      <c r="I973" s="1"/>
    </row>
    <row r="974" spans="1:9">
      <c r="A974" s="1"/>
      <c r="B974" s="1"/>
      <c r="C974" s="1"/>
      <c r="D974" s="1"/>
      <c r="E974" s="1"/>
      <c r="F974" s="1"/>
      <c r="G974" s="1"/>
      <c r="H974" s="1"/>
      <c r="I974" s="1"/>
    </row>
    <row r="975" spans="1:9">
      <c r="A975" s="1"/>
      <c r="B975" s="1"/>
      <c r="C975" s="1"/>
      <c r="D975" s="1"/>
      <c r="E975" s="1"/>
      <c r="F975" s="1"/>
      <c r="G975" s="1"/>
      <c r="H975" s="1"/>
      <c r="I975" s="1"/>
    </row>
    <row r="976" spans="1:9">
      <c r="A976" s="1"/>
      <c r="B976" s="1"/>
      <c r="C976" s="1"/>
      <c r="D976" s="1"/>
      <c r="E976" s="1"/>
      <c r="F976" s="1"/>
      <c r="G976" s="1"/>
      <c r="H976" s="1"/>
      <c r="I976" s="1"/>
    </row>
    <row r="977" spans="1:9">
      <c r="A977" s="1"/>
      <c r="B977" s="1"/>
      <c r="C977" s="1"/>
      <c r="D977" s="1"/>
      <c r="E977" s="1"/>
      <c r="F977" s="1"/>
      <c r="G977" s="1"/>
      <c r="H977" s="1"/>
      <c r="I977" s="1"/>
    </row>
    <row r="978" spans="1:9">
      <c r="A978" s="1"/>
      <c r="B978" s="1"/>
      <c r="C978" s="1"/>
      <c r="D978" s="1"/>
      <c r="E978" s="1"/>
      <c r="F978" s="1"/>
      <c r="G978" s="1"/>
      <c r="H978" s="1"/>
      <c r="I978" s="1"/>
    </row>
    <row r="979" spans="1:9">
      <c r="A979" s="1"/>
      <c r="B979" s="1"/>
      <c r="C979" s="1"/>
      <c r="D979" s="1"/>
      <c r="E979" s="1"/>
      <c r="F979" s="1"/>
      <c r="G979" s="1"/>
      <c r="H979" s="1"/>
      <c r="I979" s="1"/>
    </row>
    <row r="980" spans="1:9">
      <c r="A980" s="1"/>
      <c r="B980" s="1"/>
      <c r="C980" s="1"/>
      <c r="D980" s="1"/>
      <c r="E980" s="1"/>
      <c r="F980" s="1"/>
      <c r="G980" s="1"/>
      <c r="H980" s="1"/>
      <c r="I980" s="1"/>
    </row>
    <row r="981" spans="1:9">
      <c r="A981" s="1"/>
      <c r="B981" s="1"/>
      <c r="C981" s="1"/>
      <c r="D981" s="1"/>
      <c r="E981" s="1"/>
      <c r="F981" s="1"/>
      <c r="G981" s="1"/>
      <c r="H981" s="1"/>
      <c r="I981" s="1"/>
    </row>
    <row r="982" spans="1:9">
      <c r="A982" s="1"/>
      <c r="B982" s="1"/>
      <c r="C982" s="1"/>
      <c r="D982" s="1"/>
      <c r="E982" s="1"/>
      <c r="F982" s="1"/>
      <c r="G982" s="1"/>
      <c r="H982" s="1"/>
      <c r="I982" s="1"/>
    </row>
    <row r="983" spans="1:9">
      <c r="A983" s="1"/>
      <c r="B983" s="1"/>
      <c r="C983" s="1"/>
      <c r="D983" s="1"/>
      <c r="E983" s="1"/>
      <c r="F983" s="1"/>
      <c r="G983" s="1"/>
      <c r="H983" s="1"/>
      <c r="I983" s="1"/>
    </row>
    <row r="984" spans="1:9">
      <c r="A984" s="1"/>
      <c r="B984" s="1"/>
      <c r="C984" s="1"/>
      <c r="D984" s="1"/>
      <c r="E984" s="1"/>
      <c r="F984" s="1"/>
      <c r="G984" s="1"/>
      <c r="H984" s="1"/>
      <c r="I984" s="1"/>
    </row>
    <row r="985" spans="1:9">
      <c r="A985" s="1"/>
      <c r="B985" s="1"/>
      <c r="C985" s="1"/>
      <c r="D985" s="1"/>
      <c r="E985" s="1"/>
      <c r="F985" s="1"/>
      <c r="G985" s="1"/>
      <c r="H985" s="1"/>
      <c r="I985" s="1"/>
    </row>
    <row r="986" spans="1:9">
      <c r="A986" s="1"/>
      <c r="B986" s="1"/>
      <c r="C986" s="1"/>
      <c r="D986" s="1"/>
      <c r="E986" s="1"/>
      <c r="F986" s="1"/>
      <c r="G986" s="1"/>
      <c r="H986" s="1"/>
      <c r="I986" s="1"/>
    </row>
    <row r="987" spans="1:9">
      <c r="A987" s="1"/>
      <c r="B987" s="1"/>
      <c r="C987" s="1"/>
      <c r="D987" s="1"/>
      <c r="E987" s="1"/>
      <c r="F987" s="1"/>
      <c r="G987" s="1"/>
      <c r="H987" s="1"/>
      <c r="I987" s="1"/>
    </row>
    <row r="988" spans="1:9">
      <c r="A988" s="1"/>
      <c r="B988" s="1"/>
      <c r="C988" s="1"/>
      <c r="D988" s="1"/>
      <c r="E988" s="1"/>
      <c r="F988" s="1"/>
      <c r="G988" s="1"/>
      <c r="H988" s="1"/>
      <c r="I988" s="1"/>
    </row>
    <row r="989" spans="1:9">
      <c r="A989" s="1"/>
      <c r="B989" s="1"/>
      <c r="C989" s="1"/>
      <c r="D989" s="1"/>
      <c r="E989" s="1"/>
      <c r="F989" s="1"/>
      <c r="G989" s="1"/>
      <c r="H989" s="1"/>
      <c r="I989" s="1"/>
    </row>
    <row r="990" spans="1:9">
      <c r="A990" s="1"/>
      <c r="B990" s="1"/>
      <c r="C990" s="1"/>
      <c r="D990" s="1"/>
      <c r="E990" s="1"/>
      <c r="F990" s="1"/>
      <c r="G990" s="1"/>
      <c r="H990" s="1"/>
      <c r="I990" s="1"/>
    </row>
    <row r="991" spans="1:9">
      <c r="A991" s="1"/>
      <c r="B991" s="1"/>
      <c r="C991" s="1"/>
      <c r="D991" s="1"/>
      <c r="E991" s="1"/>
      <c r="F991" s="1"/>
      <c r="G991" s="1"/>
      <c r="H991" s="1"/>
      <c r="I991" s="1"/>
    </row>
    <row r="992" spans="1:9">
      <c r="A992" s="1"/>
      <c r="B992" s="1"/>
      <c r="C992" s="1"/>
      <c r="D992" s="1"/>
      <c r="E992" s="1"/>
      <c r="F992" s="1"/>
      <c r="G992" s="1"/>
      <c r="H992" s="1"/>
      <c r="I992" s="1"/>
    </row>
    <row r="993" spans="1:9">
      <c r="A993" s="1"/>
      <c r="B993" s="1"/>
      <c r="C993" s="1"/>
      <c r="D993" s="1"/>
      <c r="E993" s="1"/>
      <c r="F993" s="1"/>
      <c r="G993" s="1"/>
      <c r="H993" s="1"/>
      <c r="I993" s="1"/>
    </row>
    <row r="994" spans="1:9">
      <c r="A994" s="1"/>
      <c r="B994" s="1"/>
      <c r="C994" s="1"/>
      <c r="D994" s="1"/>
      <c r="E994" s="1"/>
      <c r="F994" s="1"/>
      <c r="G994" s="1"/>
      <c r="H994" s="1"/>
      <c r="I994" s="1"/>
    </row>
    <row r="995" spans="1:9">
      <c r="A995" s="1"/>
      <c r="B995" s="1"/>
      <c r="C995" s="1"/>
      <c r="D995" s="1"/>
      <c r="E995" s="1"/>
      <c r="F995" s="1"/>
      <c r="G995" s="1"/>
      <c r="H995" s="1"/>
      <c r="I995" s="1"/>
    </row>
    <row r="996" spans="1:9">
      <c r="A996" s="1"/>
      <c r="B996" s="1"/>
      <c r="C996" s="1"/>
      <c r="D996" s="1"/>
      <c r="E996" s="1"/>
      <c r="F996" s="1"/>
      <c r="G996" s="1"/>
      <c r="H996" s="1"/>
      <c r="I996" s="1"/>
    </row>
    <row r="997" spans="1:9">
      <c r="A997" s="1"/>
      <c r="B997" s="1"/>
      <c r="C997" s="1"/>
      <c r="D997" s="1"/>
      <c r="E997" s="1"/>
      <c r="F997" s="1"/>
      <c r="G997" s="1"/>
      <c r="H997" s="1"/>
      <c r="I997" s="1"/>
    </row>
    <row r="998" spans="1:9">
      <c r="A998" s="1"/>
      <c r="B998" s="1"/>
      <c r="C998" s="1"/>
      <c r="D998" s="1"/>
      <c r="E998" s="1"/>
      <c r="F998" s="1"/>
      <c r="G998" s="1"/>
      <c r="H998" s="1"/>
      <c r="I998" s="1"/>
    </row>
    <row r="999" spans="1:9">
      <c r="A999" s="1"/>
      <c r="B999" s="1"/>
      <c r="C999" s="1"/>
      <c r="D999" s="1"/>
      <c r="E999" s="1"/>
      <c r="F999" s="1"/>
      <c r="G999" s="1"/>
      <c r="H999" s="1"/>
      <c r="I999" s="1"/>
    </row>
    <row r="1000" spans="1:9">
      <c r="A1000" s="1"/>
      <c r="B1000" s="1"/>
      <c r="C1000" s="1"/>
      <c r="D1000" s="1"/>
      <c r="E1000" s="1"/>
      <c r="F1000" s="1"/>
      <c r="G1000" s="1"/>
      <c r="H1000" s="1"/>
      <c r="I1000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3" workbookViewId="0">
      <selection activeCell="B11" sqref="B11"/>
    </sheetView>
  </sheetViews>
  <sheetFormatPr defaultColWidth="12.42578125" defaultRowHeight="15" customHeight="1"/>
  <cols>
    <col min="1" max="1" width="27.7109375" customWidth="1"/>
    <col min="2" max="2" width="9.42578125" customWidth="1"/>
    <col min="3" max="3" width="45.28515625" customWidth="1"/>
    <col min="4" max="26" width="7.42578125" customWidth="1"/>
  </cols>
  <sheetData>
    <row r="1" spans="1:3" ht="15" customHeight="1">
      <c r="A1" s="16" t="s">
        <v>12</v>
      </c>
      <c r="B1" s="22" t="s">
        <v>1</v>
      </c>
      <c r="C1" s="2" t="s">
        <v>2</v>
      </c>
    </row>
    <row r="2" spans="1:3" ht="15" customHeight="1">
      <c r="A2" s="13" t="s">
        <v>3</v>
      </c>
      <c r="B2" s="19">
        <v>37</v>
      </c>
      <c r="C2" s="4"/>
    </row>
    <row r="3" spans="1:3" ht="15" customHeight="1">
      <c r="A3" s="13" t="s">
        <v>6</v>
      </c>
      <c r="B3" s="21">
        <v>8.18</v>
      </c>
      <c r="C3" s="4"/>
    </row>
    <row r="4" spans="1:3" ht="15" customHeight="1">
      <c r="A4" s="13" t="s">
        <v>7</v>
      </c>
      <c r="B4" s="15">
        <f>B2*B3</f>
        <v>302.65999999999997</v>
      </c>
      <c r="C4" s="4"/>
    </row>
    <row r="5" spans="1:3" ht="15" customHeight="1">
      <c r="A5" s="13"/>
      <c r="B5" s="13"/>
      <c r="C5" s="4"/>
    </row>
    <row r="6" spans="1:3" ht="15" customHeight="1">
      <c r="A6" s="13" t="s">
        <v>8</v>
      </c>
      <c r="B6" s="13"/>
      <c r="C6" s="4"/>
    </row>
    <row r="7" spans="1:3" ht="15" customHeight="1">
      <c r="A7" s="14" t="s">
        <v>10</v>
      </c>
      <c r="B7" s="20">
        <v>64.099999999999994</v>
      </c>
      <c r="C7" s="4" t="s">
        <v>23</v>
      </c>
    </row>
    <row r="8" spans="1:3" ht="15" customHeight="1">
      <c r="A8" s="14" t="s">
        <v>11</v>
      </c>
      <c r="B8" s="20">
        <v>32</v>
      </c>
      <c r="C8" s="4"/>
    </row>
    <row r="9" spans="1:3" ht="15" customHeight="1">
      <c r="A9" s="14" t="s">
        <v>13</v>
      </c>
      <c r="B9" s="20">
        <v>0</v>
      </c>
      <c r="C9" s="4"/>
    </row>
    <row r="10" spans="1:3" ht="15" customHeight="1">
      <c r="A10" s="14" t="s">
        <v>14</v>
      </c>
      <c r="B10" s="20">
        <v>4</v>
      </c>
      <c r="C10" s="4" t="s">
        <v>24</v>
      </c>
    </row>
    <row r="11" spans="1:3" ht="15" customHeight="1">
      <c r="A11" s="14" t="s">
        <v>15</v>
      </c>
      <c r="B11" s="20">
        <v>3.25</v>
      </c>
      <c r="C11" s="4"/>
    </row>
    <row r="12" spans="1:3" ht="15" customHeight="1">
      <c r="A12" s="14" t="s">
        <v>16</v>
      </c>
      <c r="B12" s="20">
        <v>5.4</v>
      </c>
      <c r="C12" s="4"/>
    </row>
    <row r="13" spans="1:3" ht="15" customHeight="1">
      <c r="A13" s="14" t="s">
        <v>17</v>
      </c>
      <c r="B13" s="20">
        <v>11.51</v>
      </c>
      <c r="C13" s="4"/>
    </row>
    <row r="14" spans="1:3" ht="15" customHeight="1">
      <c r="A14" s="14" t="s">
        <v>18</v>
      </c>
      <c r="B14" s="20">
        <v>18.09</v>
      </c>
      <c r="C14" s="4"/>
    </row>
    <row r="15" spans="1:3" ht="15" customHeight="1">
      <c r="A15" s="14" t="s">
        <v>19</v>
      </c>
      <c r="B15" s="20">
        <v>0</v>
      </c>
      <c r="C15" s="4"/>
    </row>
    <row r="16" spans="1:3" ht="15" customHeight="1">
      <c r="A16" s="14" t="s">
        <v>20</v>
      </c>
      <c r="B16" s="20">
        <v>5</v>
      </c>
      <c r="C16" s="4"/>
    </row>
    <row r="17" spans="1:3" ht="15" customHeight="1">
      <c r="A17" s="14" t="s">
        <v>21</v>
      </c>
      <c r="B17" s="21">
        <v>4.1900000000000004</v>
      </c>
      <c r="C17" s="4"/>
    </row>
    <row r="18" spans="1:3" ht="15" customHeight="1">
      <c r="A18" s="13" t="s">
        <v>22</v>
      </c>
      <c r="B18" s="15">
        <f>SUM(B7:B17)</f>
        <v>147.54</v>
      </c>
      <c r="C18" s="5">
        <f>B18-B7-B11</f>
        <v>80.19</v>
      </c>
    </row>
    <row r="19" spans="1:3" ht="15" customHeight="1">
      <c r="A19" s="13"/>
      <c r="B19" s="15"/>
      <c r="C19" s="4"/>
    </row>
    <row r="20" spans="1:3" ht="15" customHeight="1">
      <c r="A20" s="13" t="s">
        <v>25</v>
      </c>
      <c r="B20" s="15"/>
      <c r="C20" s="4"/>
    </row>
    <row r="21" spans="1:3" ht="15" customHeight="1">
      <c r="A21" s="14" t="s">
        <v>26</v>
      </c>
      <c r="B21" s="17">
        <v>8.2899999999999991</v>
      </c>
      <c r="C21" s="4"/>
    </row>
    <row r="22" spans="1:3" ht="15" customHeight="1">
      <c r="A22" s="14" t="s">
        <v>27</v>
      </c>
      <c r="B22" s="17">
        <v>21.87</v>
      </c>
      <c r="C22" s="4"/>
    </row>
    <row r="23" spans="1:3" ht="15" customHeight="1">
      <c r="A23" s="14" t="s">
        <v>28</v>
      </c>
      <c r="B23" s="17">
        <v>13.03</v>
      </c>
      <c r="C23" s="5">
        <f>B21+B22+B23</f>
        <v>43.19</v>
      </c>
    </row>
    <row r="24" spans="1:3" ht="15" customHeight="1">
      <c r="A24" s="14" t="s">
        <v>29</v>
      </c>
      <c r="B24" s="18">
        <v>95</v>
      </c>
      <c r="C24" s="4"/>
    </row>
    <row r="25" spans="1:3" ht="15" customHeight="1">
      <c r="A25" s="13" t="s">
        <v>30</v>
      </c>
      <c r="B25" s="15">
        <f>SUM(B21:B24)</f>
        <v>138.19</v>
      </c>
      <c r="C25" s="4"/>
    </row>
    <row r="26" spans="1:3" ht="15" customHeight="1">
      <c r="A26" s="13"/>
      <c r="B26" s="15"/>
      <c r="C26" s="4"/>
    </row>
    <row r="27" spans="1:3" ht="15" customHeight="1">
      <c r="A27" s="13" t="s">
        <v>31</v>
      </c>
      <c r="B27" s="15">
        <f>B18+B25</f>
        <v>285.73</v>
      </c>
      <c r="C27" s="4"/>
    </row>
    <row r="28" spans="1:3" ht="15" customHeight="1">
      <c r="A28" s="13"/>
      <c r="B28" s="15"/>
      <c r="C28" s="4"/>
    </row>
    <row r="29" spans="1:3" ht="15" customHeight="1">
      <c r="A29" s="13" t="s">
        <v>32</v>
      </c>
      <c r="B29" s="15">
        <f>B4-B27</f>
        <v>16.92999999999995</v>
      </c>
      <c r="C29" s="4"/>
    </row>
    <row r="30" spans="1:3" ht="15" customHeight="1">
      <c r="A30" s="13"/>
      <c r="B30" s="15"/>
      <c r="C30" s="4"/>
    </row>
    <row r="31" spans="1:3" ht="15" customHeight="1">
      <c r="A31" s="13" t="s">
        <v>33</v>
      </c>
      <c r="B31" s="23" t="s">
        <v>34</v>
      </c>
      <c r="C31" s="4"/>
    </row>
    <row r="32" spans="1:3" ht="15" customHeight="1">
      <c r="A32" s="14" t="s">
        <v>35</v>
      </c>
      <c r="B32" s="15">
        <f>B18/B2</f>
        <v>3.9875675675675675</v>
      </c>
      <c r="C32" s="4"/>
    </row>
    <row r="33" spans="1:3" ht="15" customHeight="1">
      <c r="A33" s="13" t="s">
        <v>36</v>
      </c>
      <c r="B33" s="15">
        <f>B25/B2</f>
        <v>3.734864864864865</v>
      </c>
      <c r="C33" s="4"/>
    </row>
    <row r="34" spans="1:3" ht="15" customHeight="1">
      <c r="A34" s="13" t="s">
        <v>37</v>
      </c>
      <c r="B34" s="15">
        <f>B27/B2</f>
        <v>7.7224324324324325</v>
      </c>
      <c r="C34" s="4"/>
    </row>
    <row r="35" spans="1:3" ht="15" customHeight="1">
      <c r="A35" s="3"/>
      <c r="B35" s="3"/>
      <c r="C35" s="3"/>
    </row>
    <row r="36" spans="1:3" ht="15" customHeight="1">
      <c r="A36" s="3"/>
      <c r="B36" s="3"/>
      <c r="C36" s="3"/>
    </row>
    <row r="37" spans="1:3" ht="15" customHeight="1">
      <c r="A37" s="3"/>
      <c r="B37" s="3"/>
      <c r="C37" s="3"/>
    </row>
    <row r="38" spans="1:3" ht="15" customHeight="1">
      <c r="A38" s="3"/>
      <c r="B38" s="3"/>
      <c r="C38" s="3"/>
    </row>
    <row r="39" spans="1:3" ht="15" customHeight="1">
      <c r="A39" s="3"/>
      <c r="B39" s="3"/>
      <c r="C39" s="3"/>
    </row>
    <row r="40" spans="1:3" ht="15" customHeight="1">
      <c r="A40" s="3"/>
      <c r="B40" s="3"/>
      <c r="C40" s="3"/>
    </row>
    <row r="41" spans="1:3" ht="15" customHeight="1">
      <c r="A41" s="3"/>
      <c r="B41" s="3"/>
      <c r="C41" s="3"/>
    </row>
    <row r="42" spans="1:3" ht="15" customHeight="1">
      <c r="A42" s="3"/>
      <c r="B42" s="3"/>
      <c r="C42" s="3"/>
    </row>
    <row r="43" spans="1:3" ht="15" customHeight="1">
      <c r="A43" s="3"/>
      <c r="B43" s="3"/>
      <c r="C43" s="3"/>
    </row>
    <row r="44" spans="1:3" ht="15" customHeight="1">
      <c r="A44" s="3"/>
      <c r="B44" s="3"/>
      <c r="C44" s="3"/>
    </row>
    <row r="45" spans="1:3" ht="15" customHeight="1">
      <c r="A45" s="3"/>
      <c r="B45" s="3"/>
      <c r="C45" s="3"/>
    </row>
    <row r="46" spans="1:3" ht="15" customHeight="1">
      <c r="A46" s="3"/>
      <c r="B46" s="3"/>
      <c r="C46" s="3"/>
    </row>
    <row r="47" spans="1:3" ht="15" customHeight="1">
      <c r="A47" s="3"/>
      <c r="B47" s="3"/>
      <c r="C47" s="3"/>
    </row>
    <row r="48" spans="1:3" ht="15" customHeight="1">
      <c r="A48" s="3"/>
      <c r="B48" s="3"/>
      <c r="C48" s="3"/>
    </row>
    <row r="49" spans="1:3" ht="15" customHeight="1">
      <c r="A49" s="3"/>
      <c r="B49" s="3"/>
      <c r="C49" s="3"/>
    </row>
    <row r="50" spans="1:3" ht="15" customHeight="1">
      <c r="A50" s="3"/>
      <c r="B50" s="3"/>
      <c r="C50" s="3"/>
    </row>
    <row r="51" spans="1:3" ht="15" customHeight="1">
      <c r="A51" s="3"/>
      <c r="B51" s="3"/>
      <c r="C51" s="3"/>
    </row>
    <row r="52" spans="1:3" ht="15" customHeight="1">
      <c r="A52" s="3"/>
      <c r="B52" s="3"/>
      <c r="C52" s="3"/>
    </row>
    <row r="53" spans="1:3" ht="15" customHeight="1">
      <c r="A53" s="3"/>
      <c r="B53" s="3"/>
      <c r="C53" s="3"/>
    </row>
    <row r="54" spans="1:3" ht="15" customHeight="1">
      <c r="A54" s="3"/>
      <c r="B54" s="3"/>
      <c r="C54" s="3"/>
    </row>
    <row r="55" spans="1:3" ht="15" customHeight="1">
      <c r="A55" s="3"/>
      <c r="B55" s="3"/>
      <c r="C55" s="3"/>
    </row>
    <row r="56" spans="1:3" ht="15" customHeight="1">
      <c r="A56" s="3"/>
      <c r="B56" s="3"/>
      <c r="C56" s="3"/>
    </row>
    <row r="57" spans="1:3" ht="15" customHeight="1">
      <c r="A57" s="3"/>
      <c r="B57" s="3"/>
      <c r="C57" s="3"/>
    </row>
    <row r="58" spans="1:3" ht="15" customHeight="1">
      <c r="A58" s="3"/>
      <c r="B58" s="3"/>
      <c r="C58" s="3"/>
    </row>
    <row r="59" spans="1:3" ht="15" customHeight="1">
      <c r="A59" s="3"/>
      <c r="B59" s="3"/>
      <c r="C59" s="3"/>
    </row>
    <row r="60" spans="1:3" ht="15" customHeight="1">
      <c r="A60" s="3"/>
      <c r="B60" s="3"/>
      <c r="C60" s="3"/>
    </row>
    <row r="61" spans="1:3" ht="15" customHeight="1">
      <c r="A61" s="3"/>
      <c r="B61" s="3"/>
      <c r="C61" s="3"/>
    </row>
    <row r="62" spans="1:3" ht="15" customHeight="1">
      <c r="A62" s="3"/>
      <c r="B62" s="3"/>
      <c r="C62" s="3"/>
    </row>
    <row r="63" spans="1:3" ht="15" customHeight="1">
      <c r="A63" s="3"/>
      <c r="B63" s="3"/>
      <c r="C63" s="3"/>
    </row>
    <row r="64" spans="1:3" ht="15" customHeight="1">
      <c r="A64" s="3"/>
      <c r="B64" s="3"/>
      <c r="C64" s="3"/>
    </row>
    <row r="65" spans="1:3" ht="15" customHeight="1">
      <c r="A65" s="3"/>
      <c r="B65" s="3"/>
      <c r="C65" s="3"/>
    </row>
    <row r="66" spans="1:3" ht="15" customHeight="1">
      <c r="A66" s="3"/>
      <c r="B66" s="3"/>
      <c r="C66" s="3"/>
    </row>
    <row r="67" spans="1:3" ht="15" customHeight="1">
      <c r="A67" s="3"/>
      <c r="B67" s="3"/>
      <c r="C67" s="3"/>
    </row>
    <row r="68" spans="1:3" ht="15" customHeight="1">
      <c r="A68" s="3"/>
      <c r="B68" s="3"/>
      <c r="C68" s="3"/>
    </row>
    <row r="69" spans="1:3" ht="15" customHeight="1">
      <c r="A69" s="3"/>
      <c r="B69" s="3"/>
      <c r="C69" s="3"/>
    </row>
    <row r="70" spans="1:3" ht="15" customHeight="1">
      <c r="A70" s="3"/>
      <c r="B70" s="3"/>
      <c r="C70" s="3"/>
    </row>
    <row r="71" spans="1:3" ht="15" customHeight="1">
      <c r="A71" s="3"/>
      <c r="B71" s="3"/>
      <c r="C71" s="3"/>
    </row>
    <row r="72" spans="1:3" ht="15" customHeight="1">
      <c r="A72" s="3"/>
      <c r="B72" s="3"/>
      <c r="C72" s="3"/>
    </row>
    <row r="73" spans="1:3" ht="15" customHeight="1">
      <c r="A73" s="3"/>
      <c r="B73" s="3"/>
      <c r="C73" s="3"/>
    </row>
    <row r="74" spans="1:3" ht="15" customHeight="1">
      <c r="A74" s="3"/>
      <c r="B74" s="3"/>
      <c r="C74" s="3"/>
    </row>
    <row r="75" spans="1:3" ht="15" customHeight="1">
      <c r="A75" s="3"/>
      <c r="B75" s="3"/>
      <c r="C75" s="3"/>
    </row>
    <row r="76" spans="1:3" ht="15" customHeight="1">
      <c r="A76" s="3"/>
      <c r="B76" s="3"/>
      <c r="C76" s="3"/>
    </row>
    <row r="77" spans="1:3" ht="15" customHeight="1">
      <c r="A77" s="3"/>
      <c r="B77" s="3"/>
      <c r="C77" s="3"/>
    </row>
    <row r="78" spans="1:3" ht="15" customHeight="1">
      <c r="A78" s="3"/>
      <c r="B78" s="3"/>
      <c r="C78" s="3"/>
    </row>
    <row r="79" spans="1:3" ht="15" customHeight="1">
      <c r="A79" s="3"/>
      <c r="B79" s="3"/>
      <c r="C79" s="3"/>
    </row>
    <row r="80" spans="1:3" ht="15" customHeight="1">
      <c r="A80" s="3"/>
      <c r="B80" s="3"/>
      <c r="C80" s="3"/>
    </row>
    <row r="81" spans="1:3" ht="15" customHeight="1">
      <c r="A81" s="3"/>
      <c r="B81" s="3"/>
      <c r="C81" s="3"/>
    </row>
    <row r="82" spans="1:3" ht="15" customHeight="1">
      <c r="A82" s="3"/>
      <c r="B82" s="3"/>
      <c r="C82" s="3"/>
    </row>
    <row r="83" spans="1:3" ht="15" customHeight="1">
      <c r="A83" s="3"/>
      <c r="B83" s="3"/>
      <c r="C83" s="3"/>
    </row>
    <row r="84" spans="1:3" ht="15" customHeight="1">
      <c r="A84" s="3"/>
      <c r="B84" s="3"/>
      <c r="C84" s="3"/>
    </row>
    <row r="85" spans="1:3" ht="15" customHeight="1">
      <c r="A85" s="3"/>
      <c r="B85" s="3"/>
      <c r="C85" s="3"/>
    </row>
    <row r="86" spans="1:3" ht="15" customHeight="1">
      <c r="A86" s="3"/>
      <c r="B86" s="3"/>
      <c r="C86" s="3"/>
    </row>
    <row r="87" spans="1:3" ht="15" customHeight="1">
      <c r="A87" s="3"/>
      <c r="B87" s="3"/>
      <c r="C87" s="3"/>
    </row>
    <row r="88" spans="1:3" ht="15" customHeight="1">
      <c r="A88" s="3"/>
      <c r="B88" s="3"/>
      <c r="C88" s="3"/>
    </row>
    <row r="89" spans="1:3" ht="15" customHeight="1">
      <c r="A89" s="3"/>
      <c r="B89" s="3"/>
      <c r="C89" s="3"/>
    </row>
    <row r="90" spans="1:3" ht="15" customHeight="1">
      <c r="A90" s="3"/>
      <c r="B90" s="3"/>
      <c r="C90" s="3"/>
    </row>
    <row r="91" spans="1:3" ht="15" customHeight="1">
      <c r="A91" s="3"/>
      <c r="B91" s="3"/>
      <c r="C91" s="3"/>
    </row>
    <row r="92" spans="1:3" ht="15" customHeight="1">
      <c r="A92" s="3"/>
      <c r="B92" s="3"/>
      <c r="C92" s="3"/>
    </row>
    <row r="93" spans="1:3" ht="15" customHeight="1">
      <c r="A93" s="3"/>
      <c r="B93" s="3"/>
      <c r="C93" s="3"/>
    </row>
    <row r="94" spans="1:3" ht="15" customHeight="1">
      <c r="A94" s="3"/>
      <c r="B94" s="3"/>
      <c r="C94" s="3"/>
    </row>
    <row r="95" spans="1:3" ht="15" customHeight="1">
      <c r="A95" s="3"/>
      <c r="B95" s="3"/>
      <c r="C95" s="3"/>
    </row>
    <row r="96" spans="1:3" ht="15" customHeight="1">
      <c r="A96" s="3"/>
      <c r="B96" s="3"/>
      <c r="C96" s="3"/>
    </row>
    <row r="97" spans="1:3" ht="15" customHeight="1">
      <c r="A97" s="3"/>
      <c r="B97" s="3"/>
      <c r="C97" s="3"/>
    </row>
    <row r="98" spans="1:3" ht="15" customHeight="1">
      <c r="A98" s="3"/>
      <c r="B98" s="3"/>
      <c r="C98" s="3"/>
    </row>
    <row r="99" spans="1:3" ht="15" customHeight="1">
      <c r="A99" s="3"/>
      <c r="B99" s="3"/>
      <c r="C99" s="3"/>
    </row>
    <row r="100" spans="1:3" ht="15" customHeight="1">
      <c r="A100" s="3"/>
      <c r="B100" s="3"/>
      <c r="C100" s="3"/>
    </row>
    <row r="101" spans="1:3" ht="15" customHeight="1">
      <c r="A101" s="3"/>
      <c r="B101" s="3"/>
      <c r="C101" s="3"/>
    </row>
    <row r="102" spans="1:3" ht="15" customHeight="1">
      <c r="A102" s="3"/>
      <c r="B102" s="3"/>
      <c r="C102" s="3"/>
    </row>
    <row r="103" spans="1:3" ht="15" customHeight="1">
      <c r="A103" s="3"/>
      <c r="B103" s="3"/>
      <c r="C103" s="3"/>
    </row>
    <row r="104" spans="1:3" ht="15" customHeight="1">
      <c r="A104" s="3"/>
      <c r="B104" s="3"/>
      <c r="C104" s="3"/>
    </row>
    <row r="105" spans="1:3" ht="15" customHeight="1">
      <c r="A105" s="3"/>
      <c r="B105" s="3"/>
      <c r="C105" s="3"/>
    </row>
    <row r="106" spans="1:3" ht="15" customHeight="1">
      <c r="A106" s="3"/>
      <c r="B106" s="3"/>
      <c r="C106" s="3"/>
    </row>
    <row r="107" spans="1:3" ht="15" customHeight="1">
      <c r="A107" s="3"/>
      <c r="B107" s="3"/>
      <c r="C107" s="3"/>
    </row>
    <row r="108" spans="1:3" ht="15" customHeight="1">
      <c r="A108" s="3"/>
      <c r="B108" s="3"/>
      <c r="C108" s="3"/>
    </row>
    <row r="109" spans="1:3" ht="15" customHeight="1">
      <c r="A109" s="3"/>
      <c r="B109" s="3"/>
      <c r="C109" s="3"/>
    </row>
    <row r="110" spans="1:3" ht="15" customHeight="1">
      <c r="A110" s="3"/>
      <c r="B110" s="3"/>
      <c r="C110" s="3"/>
    </row>
    <row r="111" spans="1:3" ht="15" customHeight="1">
      <c r="A111" s="3"/>
      <c r="B111" s="3"/>
      <c r="C111" s="3"/>
    </row>
    <row r="112" spans="1:3" ht="15" customHeight="1">
      <c r="A112" s="3"/>
      <c r="B112" s="3"/>
      <c r="C112" s="3"/>
    </row>
    <row r="113" spans="1:3" ht="15" customHeight="1">
      <c r="A113" s="3"/>
      <c r="B113" s="3"/>
      <c r="C113" s="3"/>
    </row>
    <row r="114" spans="1:3" ht="15" customHeight="1">
      <c r="A114" s="3"/>
      <c r="B114" s="3"/>
      <c r="C114" s="3"/>
    </row>
    <row r="115" spans="1:3" ht="15" customHeight="1">
      <c r="A115" s="3"/>
      <c r="B115" s="3"/>
      <c r="C115" s="3"/>
    </row>
    <row r="116" spans="1:3" ht="15" customHeight="1">
      <c r="A116" s="3"/>
      <c r="B116" s="3"/>
      <c r="C116" s="3"/>
    </row>
    <row r="117" spans="1:3" ht="15" customHeight="1">
      <c r="A117" s="3"/>
      <c r="B117" s="3"/>
      <c r="C117" s="3"/>
    </row>
    <row r="118" spans="1:3" ht="15" customHeight="1">
      <c r="A118" s="3"/>
      <c r="B118" s="3"/>
      <c r="C118" s="3"/>
    </row>
    <row r="119" spans="1:3" ht="15" customHeight="1">
      <c r="A119" s="3"/>
      <c r="B119" s="3"/>
      <c r="C119" s="3"/>
    </row>
    <row r="120" spans="1:3" ht="15" customHeight="1">
      <c r="A120" s="3"/>
      <c r="B120" s="3"/>
      <c r="C120" s="3"/>
    </row>
    <row r="121" spans="1:3" ht="15" customHeight="1">
      <c r="A121" s="3"/>
      <c r="B121" s="3"/>
      <c r="C121" s="3"/>
    </row>
    <row r="122" spans="1:3" ht="15" customHeight="1">
      <c r="A122" s="3"/>
      <c r="B122" s="3"/>
      <c r="C122" s="3"/>
    </row>
    <row r="123" spans="1:3" ht="15" customHeight="1">
      <c r="A123" s="3"/>
      <c r="B123" s="3"/>
      <c r="C123" s="3"/>
    </row>
    <row r="124" spans="1:3" ht="15" customHeight="1">
      <c r="A124" s="3"/>
      <c r="B124" s="3"/>
      <c r="C124" s="3"/>
    </row>
    <row r="125" spans="1:3" ht="15" customHeight="1">
      <c r="A125" s="3"/>
      <c r="B125" s="3"/>
      <c r="C125" s="3"/>
    </row>
    <row r="126" spans="1:3" ht="15" customHeight="1">
      <c r="A126" s="3"/>
      <c r="B126" s="3"/>
      <c r="C126" s="3"/>
    </row>
    <row r="127" spans="1:3" ht="15" customHeight="1">
      <c r="A127" s="3"/>
      <c r="B127" s="3"/>
      <c r="C127" s="3"/>
    </row>
    <row r="128" spans="1:3" ht="15" customHeight="1">
      <c r="A128" s="3"/>
      <c r="B128" s="3"/>
      <c r="C128" s="3"/>
    </row>
    <row r="129" spans="1:3" ht="15" customHeight="1">
      <c r="A129" s="3"/>
      <c r="B129" s="3"/>
      <c r="C129" s="3"/>
    </row>
    <row r="130" spans="1:3" ht="15" customHeight="1">
      <c r="A130" s="3"/>
      <c r="B130" s="3"/>
      <c r="C130" s="3"/>
    </row>
    <row r="131" spans="1:3" ht="15" customHeight="1">
      <c r="A131" s="3"/>
      <c r="B131" s="3"/>
      <c r="C131" s="3"/>
    </row>
    <row r="132" spans="1:3" ht="15" customHeight="1">
      <c r="A132" s="3"/>
      <c r="B132" s="3"/>
      <c r="C132" s="3"/>
    </row>
    <row r="133" spans="1:3" ht="15" customHeight="1">
      <c r="A133" s="3"/>
      <c r="B133" s="3"/>
      <c r="C133" s="3"/>
    </row>
    <row r="134" spans="1:3" ht="15" customHeight="1">
      <c r="A134" s="3"/>
      <c r="B134" s="3"/>
      <c r="C134" s="3"/>
    </row>
    <row r="135" spans="1:3" ht="15" customHeight="1">
      <c r="A135" s="3"/>
      <c r="B135" s="3"/>
      <c r="C135" s="3"/>
    </row>
    <row r="136" spans="1:3" ht="15" customHeight="1">
      <c r="A136" s="3"/>
      <c r="B136" s="3"/>
      <c r="C136" s="3"/>
    </row>
    <row r="137" spans="1:3" ht="15" customHeight="1">
      <c r="A137" s="3"/>
      <c r="B137" s="3"/>
      <c r="C137" s="3"/>
    </row>
    <row r="138" spans="1:3" ht="15" customHeight="1">
      <c r="A138" s="3"/>
      <c r="B138" s="3"/>
      <c r="C138" s="3"/>
    </row>
    <row r="139" spans="1:3" ht="15" customHeight="1">
      <c r="A139" s="3"/>
      <c r="B139" s="3"/>
      <c r="C139" s="3"/>
    </row>
    <row r="140" spans="1:3" ht="15" customHeight="1">
      <c r="A140" s="3"/>
      <c r="B140" s="3"/>
      <c r="C140" s="3"/>
    </row>
    <row r="141" spans="1:3" ht="15" customHeight="1">
      <c r="A141" s="3"/>
      <c r="B141" s="3"/>
      <c r="C141" s="3"/>
    </row>
    <row r="142" spans="1:3" ht="15" customHeight="1">
      <c r="A142" s="3"/>
      <c r="B142" s="3"/>
      <c r="C142" s="3"/>
    </row>
    <row r="143" spans="1:3" ht="15" customHeight="1">
      <c r="A143" s="3"/>
      <c r="B143" s="3"/>
      <c r="C143" s="3"/>
    </row>
    <row r="144" spans="1:3" ht="15" customHeight="1">
      <c r="A144" s="3"/>
      <c r="B144" s="3"/>
      <c r="C144" s="3"/>
    </row>
    <row r="145" spans="1:3" ht="15" customHeight="1">
      <c r="A145" s="3"/>
      <c r="B145" s="3"/>
      <c r="C145" s="3"/>
    </row>
    <row r="146" spans="1:3" ht="15" customHeight="1">
      <c r="A146" s="3"/>
      <c r="B146" s="3"/>
      <c r="C146" s="3"/>
    </row>
    <row r="147" spans="1:3" ht="15" customHeight="1">
      <c r="A147" s="3"/>
      <c r="B147" s="3"/>
      <c r="C147" s="3"/>
    </row>
    <row r="148" spans="1:3" ht="15" customHeight="1">
      <c r="A148" s="3"/>
      <c r="B148" s="3"/>
      <c r="C148" s="3"/>
    </row>
    <row r="149" spans="1:3" ht="15" customHeight="1">
      <c r="A149" s="3"/>
      <c r="B149" s="3"/>
      <c r="C149" s="3"/>
    </row>
    <row r="150" spans="1:3" ht="15" customHeight="1">
      <c r="A150" s="3"/>
      <c r="B150" s="3"/>
      <c r="C150" s="3"/>
    </row>
    <row r="151" spans="1:3" ht="15" customHeight="1">
      <c r="A151" s="3"/>
      <c r="B151" s="3"/>
      <c r="C151" s="3"/>
    </row>
    <row r="152" spans="1:3" ht="15" customHeight="1">
      <c r="A152" s="3"/>
      <c r="B152" s="3"/>
      <c r="C152" s="3"/>
    </row>
    <row r="153" spans="1:3" ht="15" customHeight="1">
      <c r="A153" s="3"/>
      <c r="B153" s="3"/>
      <c r="C153" s="3"/>
    </row>
    <row r="154" spans="1:3" ht="15" customHeight="1">
      <c r="A154" s="3"/>
      <c r="B154" s="3"/>
      <c r="C154" s="3"/>
    </row>
    <row r="155" spans="1:3" ht="15" customHeight="1">
      <c r="A155" s="3"/>
      <c r="B155" s="3"/>
      <c r="C155" s="3"/>
    </row>
    <row r="156" spans="1:3" ht="15" customHeight="1">
      <c r="A156" s="3"/>
      <c r="B156" s="3"/>
      <c r="C156" s="3"/>
    </row>
    <row r="157" spans="1:3" ht="15" customHeight="1">
      <c r="A157" s="3"/>
      <c r="B157" s="3"/>
      <c r="C157" s="3"/>
    </row>
    <row r="158" spans="1:3" ht="15" customHeight="1">
      <c r="A158" s="3"/>
      <c r="B158" s="3"/>
      <c r="C158" s="3"/>
    </row>
    <row r="159" spans="1:3" ht="15" customHeight="1">
      <c r="A159" s="3"/>
      <c r="B159" s="3"/>
      <c r="C159" s="3"/>
    </row>
    <row r="160" spans="1:3" ht="15" customHeight="1">
      <c r="A160" s="3"/>
      <c r="B160" s="3"/>
      <c r="C160" s="3"/>
    </row>
    <row r="161" spans="1:3" ht="15" customHeight="1">
      <c r="A161" s="3"/>
      <c r="B161" s="3"/>
      <c r="C161" s="3"/>
    </row>
    <row r="162" spans="1:3" ht="15" customHeight="1">
      <c r="A162" s="3"/>
      <c r="B162" s="3"/>
      <c r="C162" s="3"/>
    </row>
    <row r="163" spans="1:3" ht="15" customHeight="1">
      <c r="A163" s="3"/>
      <c r="B163" s="3"/>
      <c r="C163" s="3"/>
    </row>
    <row r="164" spans="1:3" ht="15" customHeight="1">
      <c r="A164" s="3"/>
      <c r="B164" s="3"/>
      <c r="C164" s="3"/>
    </row>
    <row r="165" spans="1:3" ht="15" customHeight="1">
      <c r="A165" s="3"/>
      <c r="B165" s="3"/>
      <c r="C165" s="3"/>
    </row>
    <row r="166" spans="1:3" ht="15" customHeight="1">
      <c r="A166" s="3"/>
      <c r="B166" s="3"/>
      <c r="C166" s="3"/>
    </row>
    <row r="167" spans="1:3" ht="15" customHeight="1">
      <c r="A167" s="3"/>
      <c r="B167" s="3"/>
      <c r="C167" s="3"/>
    </row>
    <row r="168" spans="1:3" ht="15" customHeight="1">
      <c r="A168" s="3"/>
      <c r="B168" s="3"/>
      <c r="C168" s="3"/>
    </row>
    <row r="169" spans="1:3" ht="15" customHeight="1">
      <c r="A169" s="3"/>
      <c r="B169" s="3"/>
      <c r="C169" s="3"/>
    </row>
    <row r="170" spans="1:3" ht="15" customHeight="1">
      <c r="A170" s="3"/>
      <c r="B170" s="3"/>
      <c r="C170" s="3"/>
    </row>
    <row r="171" spans="1:3" ht="15" customHeight="1">
      <c r="A171" s="3"/>
      <c r="B171" s="3"/>
      <c r="C171" s="3"/>
    </row>
    <row r="172" spans="1:3" ht="15" customHeight="1">
      <c r="A172" s="3"/>
      <c r="B172" s="3"/>
      <c r="C172" s="3"/>
    </row>
    <row r="173" spans="1:3" ht="15" customHeight="1">
      <c r="A173" s="3"/>
      <c r="B173" s="3"/>
      <c r="C173" s="3"/>
    </row>
    <row r="174" spans="1:3" ht="15" customHeight="1">
      <c r="A174" s="3"/>
      <c r="B174" s="3"/>
      <c r="C174" s="3"/>
    </row>
    <row r="175" spans="1:3" ht="15" customHeight="1">
      <c r="A175" s="3"/>
      <c r="B175" s="3"/>
      <c r="C175" s="3"/>
    </row>
    <row r="176" spans="1:3" ht="15" customHeight="1">
      <c r="A176" s="3"/>
      <c r="B176" s="3"/>
      <c r="C176" s="3"/>
    </row>
    <row r="177" spans="1:3" ht="15" customHeight="1">
      <c r="A177" s="3"/>
      <c r="B177" s="3"/>
      <c r="C177" s="3"/>
    </row>
    <row r="178" spans="1:3" ht="15" customHeight="1">
      <c r="A178" s="3"/>
      <c r="B178" s="3"/>
      <c r="C178" s="3"/>
    </row>
    <row r="179" spans="1:3" ht="15" customHeight="1">
      <c r="A179" s="3"/>
      <c r="B179" s="3"/>
      <c r="C179" s="3"/>
    </row>
    <row r="180" spans="1:3" ht="15" customHeight="1">
      <c r="A180" s="3"/>
      <c r="B180" s="3"/>
      <c r="C180" s="3"/>
    </row>
    <row r="181" spans="1:3" ht="15" customHeight="1">
      <c r="A181" s="3"/>
      <c r="B181" s="3"/>
      <c r="C181" s="3"/>
    </row>
    <row r="182" spans="1:3" ht="15" customHeight="1">
      <c r="A182" s="3"/>
      <c r="B182" s="3"/>
      <c r="C182" s="3"/>
    </row>
    <row r="183" spans="1:3" ht="15" customHeight="1">
      <c r="A183" s="3"/>
      <c r="B183" s="3"/>
      <c r="C183" s="3"/>
    </row>
    <row r="184" spans="1:3" ht="15" customHeight="1">
      <c r="A184" s="3"/>
      <c r="B184" s="3"/>
      <c r="C184" s="3"/>
    </row>
    <row r="185" spans="1:3" ht="15" customHeight="1">
      <c r="A185" s="3"/>
      <c r="B185" s="3"/>
      <c r="C185" s="3"/>
    </row>
    <row r="186" spans="1:3" ht="15" customHeight="1">
      <c r="A186" s="3"/>
      <c r="B186" s="3"/>
      <c r="C186" s="3"/>
    </row>
    <row r="187" spans="1:3" ht="15" customHeight="1">
      <c r="A187" s="3"/>
      <c r="B187" s="3"/>
      <c r="C187" s="3"/>
    </row>
    <row r="188" spans="1:3" ht="15" customHeight="1">
      <c r="A188" s="3"/>
      <c r="B188" s="3"/>
      <c r="C188" s="3"/>
    </row>
    <row r="189" spans="1:3" ht="15" customHeight="1">
      <c r="A189" s="3"/>
      <c r="B189" s="3"/>
      <c r="C189" s="3"/>
    </row>
    <row r="190" spans="1:3" ht="15" customHeight="1">
      <c r="A190" s="3"/>
      <c r="B190" s="3"/>
      <c r="C190" s="3"/>
    </row>
    <row r="191" spans="1:3" ht="15" customHeight="1">
      <c r="A191" s="3"/>
      <c r="B191" s="3"/>
      <c r="C191" s="3"/>
    </row>
    <row r="192" spans="1:3" ht="15" customHeight="1">
      <c r="A192" s="3"/>
      <c r="B192" s="3"/>
      <c r="C192" s="3"/>
    </row>
    <row r="193" spans="1:3" ht="15" customHeight="1">
      <c r="A193" s="3"/>
      <c r="B193" s="3"/>
      <c r="C193" s="3"/>
    </row>
    <row r="194" spans="1:3" ht="15" customHeight="1">
      <c r="A194" s="3"/>
      <c r="B194" s="3"/>
      <c r="C194" s="3"/>
    </row>
    <row r="195" spans="1:3" ht="15" customHeight="1">
      <c r="A195" s="3"/>
      <c r="B195" s="3"/>
      <c r="C195" s="3"/>
    </row>
    <row r="196" spans="1:3" ht="15" customHeight="1">
      <c r="A196" s="3"/>
      <c r="B196" s="3"/>
      <c r="C196" s="3"/>
    </row>
    <row r="197" spans="1:3" ht="15" customHeight="1">
      <c r="A197" s="3"/>
      <c r="B197" s="3"/>
      <c r="C197" s="3"/>
    </row>
    <row r="198" spans="1:3" ht="15" customHeight="1">
      <c r="A198" s="3"/>
      <c r="B198" s="3"/>
      <c r="C198" s="3"/>
    </row>
    <row r="199" spans="1:3" ht="15" customHeight="1">
      <c r="A199" s="3"/>
      <c r="B199" s="3"/>
      <c r="C199" s="3"/>
    </row>
    <row r="200" spans="1:3" ht="15" customHeight="1">
      <c r="A200" s="3"/>
      <c r="B200" s="3"/>
      <c r="C200" s="3"/>
    </row>
    <row r="201" spans="1:3" ht="15" customHeight="1">
      <c r="A201" s="3"/>
      <c r="B201" s="3"/>
      <c r="C201" s="3"/>
    </row>
    <row r="202" spans="1:3" ht="15" customHeight="1">
      <c r="A202" s="3"/>
      <c r="B202" s="3"/>
      <c r="C202" s="3"/>
    </row>
    <row r="203" spans="1:3" ht="15" customHeight="1">
      <c r="A203" s="3"/>
      <c r="B203" s="3"/>
      <c r="C203" s="3"/>
    </row>
    <row r="204" spans="1:3" ht="15" customHeight="1">
      <c r="A204" s="3"/>
      <c r="B204" s="3"/>
      <c r="C204" s="3"/>
    </row>
    <row r="205" spans="1:3" ht="15" customHeight="1">
      <c r="A205" s="3"/>
      <c r="B205" s="3"/>
      <c r="C205" s="3"/>
    </row>
    <row r="206" spans="1:3" ht="15" customHeight="1">
      <c r="A206" s="3"/>
      <c r="B206" s="3"/>
      <c r="C206" s="3"/>
    </row>
    <row r="207" spans="1:3" ht="15" customHeight="1">
      <c r="A207" s="3"/>
      <c r="B207" s="3"/>
      <c r="C207" s="3"/>
    </row>
    <row r="208" spans="1:3" ht="15" customHeight="1">
      <c r="A208" s="3"/>
      <c r="B208" s="3"/>
      <c r="C208" s="3"/>
    </row>
    <row r="209" spans="1:3" ht="15" customHeight="1">
      <c r="A209" s="3"/>
      <c r="B209" s="3"/>
      <c r="C209" s="3"/>
    </row>
    <row r="210" spans="1:3" ht="15" customHeight="1">
      <c r="A210" s="3"/>
      <c r="B210" s="3"/>
      <c r="C210" s="3"/>
    </row>
    <row r="211" spans="1:3" ht="15" customHeight="1">
      <c r="A211" s="3"/>
      <c r="B211" s="3"/>
      <c r="C211" s="3"/>
    </row>
    <row r="212" spans="1:3" ht="15" customHeight="1">
      <c r="A212" s="3"/>
      <c r="B212" s="3"/>
      <c r="C212" s="3"/>
    </row>
    <row r="213" spans="1:3" ht="15" customHeight="1">
      <c r="A213" s="3"/>
      <c r="B213" s="3"/>
      <c r="C213" s="3"/>
    </row>
    <row r="214" spans="1:3" ht="15" customHeight="1">
      <c r="A214" s="3"/>
      <c r="B214" s="3"/>
      <c r="C214" s="3"/>
    </row>
    <row r="215" spans="1:3" ht="15" customHeight="1">
      <c r="A215" s="3"/>
      <c r="B215" s="3"/>
      <c r="C215" s="3"/>
    </row>
    <row r="216" spans="1:3" ht="15" customHeight="1">
      <c r="A216" s="3"/>
      <c r="B216" s="3"/>
      <c r="C216" s="3"/>
    </row>
    <row r="217" spans="1:3" ht="15" customHeight="1">
      <c r="A217" s="3"/>
      <c r="B217" s="3"/>
      <c r="C217" s="3"/>
    </row>
    <row r="218" spans="1:3" ht="15" customHeight="1">
      <c r="A218" s="3"/>
      <c r="B218" s="3"/>
      <c r="C218" s="3"/>
    </row>
    <row r="219" spans="1:3" ht="15" customHeight="1">
      <c r="A219" s="3"/>
      <c r="B219" s="3"/>
      <c r="C219" s="3"/>
    </row>
    <row r="220" spans="1:3" ht="15" customHeight="1">
      <c r="A220" s="3"/>
      <c r="B220" s="3"/>
      <c r="C220" s="3"/>
    </row>
    <row r="221" spans="1:3" ht="15" customHeight="1">
      <c r="A221" s="3"/>
      <c r="B221" s="3"/>
      <c r="C221" s="3"/>
    </row>
    <row r="222" spans="1:3" ht="15" customHeight="1">
      <c r="A222" s="3"/>
      <c r="B222" s="3"/>
      <c r="C222" s="3"/>
    </row>
    <row r="223" spans="1:3" ht="15" customHeight="1">
      <c r="A223" s="3"/>
      <c r="B223" s="3"/>
      <c r="C223" s="3"/>
    </row>
    <row r="224" spans="1:3" ht="15" customHeight="1">
      <c r="A224" s="3"/>
      <c r="B224" s="3"/>
      <c r="C224" s="3"/>
    </row>
    <row r="225" spans="1:3" ht="15" customHeight="1">
      <c r="A225" s="3"/>
      <c r="B225" s="3"/>
      <c r="C225" s="3"/>
    </row>
    <row r="226" spans="1:3" ht="15" customHeight="1">
      <c r="A226" s="3"/>
      <c r="B226" s="3"/>
      <c r="C226" s="3"/>
    </row>
    <row r="227" spans="1:3" ht="15" customHeight="1">
      <c r="A227" s="3"/>
      <c r="B227" s="3"/>
      <c r="C227" s="3"/>
    </row>
    <row r="228" spans="1:3" ht="15" customHeight="1">
      <c r="A228" s="3"/>
      <c r="B228" s="3"/>
      <c r="C228" s="3"/>
    </row>
    <row r="229" spans="1:3" ht="15" customHeight="1">
      <c r="A229" s="3"/>
      <c r="B229" s="3"/>
      <c r="C229" s="3"/>
    </row>
    <row r="230" spans="1:3" ht="15" customHeight="1">
      <c r="A230" s="3"/>
      <c r="B230" s="3"/>
      <c r="C230" s="3"/>
    </row>
    <row r="231" spans="1:3" ht="15" customHeight="1">
      <c r="A231" s="3"/>
      <c r="B231" s="3"/>
      <c r="C231" s="3"/>
    </row>
    <row r="232" spans="1:3" ht="15" customHeight="1">
      <c r="A232" s="3"/>
      <c r="B232" s="3"/>
      <c r="C232" s="3"/>
    </row>
    <row r="233" spans="1:3" ht="15" customHeight="1">
      <c r="A233" s="3"/>
      <c r="B233" s="3"/>
      <c r="C233" s="3"/>
    </row>
    <row r="234" spans="1:3" ht="15" customHeight="1">
      <c r="A234" s="3"/>
      <c r="B234" s="3"/>
      <c r="C234" s="3"/>
    </row>
    <row r="235" spans="1:3" ht="15" customHeight="1">
      <c r="A235" s="3"/>
      <c r="B235" s="3"/>
      <c r="C235" s="3"/>
    </row>
    <row r="236" spans="1:3" ht="15" customHeight="1">
      <c r="A236" s="3"/>
      <c r="B236" s="3"/>
      <c r="C236" s="3"/>
    </row>
    <row r="237" spans="1:3" ht="15" customHeight="1">
      <c r="A237" s="3"/>
      <c r="B237" s="3"/>
      <c r="C237" s="3"/>
    </row>
    <row r="238" spans="1:3" ht="15" customHeight="1">
      <c r="A238" s="3"/>
      <c r="B238" s="3"/>
      <c r="C238" s="3"/>
    </row>
    <row r="239" spans="1:3" ht="15" customHeight="1">
      <c r="A239" s="3"/>
      <c r="B239" s="3"/>
      <c r="C239" s="3"/>
    </row>
    <row r="240" spans="1:3" ht="15" customHeight="1">
      <c r="A240" s="3"/>
      <c r="B240" s="3"/>
      <c r="C240" s="3"/>
    </row>
    <row r="241" spans="1:3" ht="15" customHeight="1">
      <c r="A241" s="3"/>
      <c r="B241" s="3"/>
      <c r="C241" s="3"/>
    </row>
    <row r="242" spans="1:3" ht="15" customHeight="1">
      <c r="A242" s="3"/>
      <c r="B242" s="3"/>
      <c r="C242" s="3"/>
    </row>
    <row r="243" spans="1:3" ht="15" customHeight="1">
      <c r="A243" s="3"/>
      <c r="B243" s="3"/>
      <c r="C243" s="3"/>
    </row>
    <row r="244" spans="1:3" ht="15" customHeight="1">
      <c r="A244" s="3"/>
      <c r="B244" s="3"/>
      <c r="C244" s="3"/>
    </row>
    <row r="245" spans="1:3" ht="15" customHeight="1">
      <c r="A245" s="3"/>
      <c r="B245" s="3"/>
      <c r="C245" s="3"/>
    </row>
    <row r="246" spans="1:3" ht="15" customHeight="1">
      <c r="A246" s="3"/>
      <c r="B246" s="3"/>
      <c r="C246" s="3"/>
    </row>
    <row r="247" spans="1:3" ht="15" customHeight="1">
      <c r="A247" s="3"/>
      <c r="B247" s="3"/>
      <c r="C247" s="3"/>
    </row>
    <row r="248" spans="1:3" ht="15" customHeight="1">
      <c r="A248" s="3"/>
      <c r="B248" s="3"/>
      <c r="C248" s="3"/>
    </row>
    <row r="249" spans="1:3" ht="15" customHeight="1">
      <c r="A249" s="3"/>
      <c r="B249" s="3"/>
      <c r="C249" s="3"/>
    </row>
    <row r="250" spans="1:3" ht="15" customHeight="1">
      <c r="A250" s="3"/>
      <c r="B250" s="3"/>
      <c r="C250" s="3"/>
    </row>
    <row r="251" spans="1:3" ht="15" customHeight="1">
      <c r="A251" s="3"/>
      <c r="B251" s="3"/>
      <c r="C251" s="3"/>
    </row>
    <row r="252" spans="1:3" ht="15" customHeight="1">
      <c r="A252" s="3"/>
      <c r="B252" s="3"/>
      <c r="C252" s="3"/>
    </row>
    <row r="253" spans="1:3" ht="15" customHeight="1">
      <c r="A253" s="3"/>
      <c r="B253" s="3"/>
      <c r="C253" s="3"/>
    </row>
    <row r="254" spans="1:3" ht="15" customHeight="1">
      <c r="A254" s="3"/>
      <c r="B254" s="3"/>
      <c r="C254" s="3"/>
    </row>
    <row r="255" spans="1:3" ht="15" customHeight="1">
      <c r="A255" s="3"/>
      <c r="B255" s="3"/>
      <c r="C255" s="3"/>
    </row>
    <row r="256" spans="1:3" ht="15" customHeight="1">
      <c r="A256" s="3"/>
      <c r="B256" s="3"/>
      <c r="C256" s="3"/>
    </row>
    <row r="257" spans="1:3" ht="15" customHeight="1">
      <c r="A257" s="3"/>
      <c r="B257" s="3"/>
      <c r="C257" s="3"/>
    </row>
    <row r="258" spans="1:3" ht="15" customHeight="1">
      <c r="A258" s="3"/>
      <c r="B258" s="3"/>
      <c r="C258" s="3"/>
    </row>
    <row r="259" spans="1:3" ht="15" customHeight="1">
      <c r="A259" s="3"/>
      <c r="B259" s="3"/>
      <c r="C259" s="3"/>
    </row>
    <row r="260" spans="1:3" ht="15" customHeight="1">
      <c r="A260" s="3"/>
      <c r="B260" s="3"/>
      <c r="C260" s="3"/>
    </row>
    <row r="261" spans="1:3" ht="15" customHeight="1">
      <c r="A261" s="3"/>
      <c r="B261" s="3"/>
      <c r="C261" s="3"/>
    </row>
    <row r="262" spans="1:3" ht="15" customHeight="1">
      <c r="A262" s="3"/>
      <c r="B262" s="3"/>
      <c r="C262" s="3"/>
    </row>
    <row r="263" spans="1:3" ht="15" customHeight="1">
      <c r="A263" s="3"/>
      <c r="B263" s="3"/>
      <c r="C263" s="3"/>
    </row>
    <row r="264" spans="1:3" ht="15" customHeight="1">
      <c r="A264" s="3"/>
      <c r="B264" s="3"/>
      <c r="C264" s="3"/>
    </row>
    <row r="265" spans="1:3" ht="15" customHeight="1">
      <c r="A265" s="3"/>
      <c r="B265" s="3"/>
      <c r="C265" s="3"/>
    </row>
    <row r="266" spans="1:3" ht="15" customHeight="1">
      <c r="A266" s="3"/>
      <c r="B266" s="3"/>
      <c r="C266" s="3"/>
    </row>
    <row r="267" spans="1:3" ht="15" customHeight="1">
      <c r="A267" s="3"/>
      <c r="B267" s="3"/>
      <c r="C267" s="3"/>
    </row>
    <row r="268" spans="1:3" ht="15" customHeight="1">
      <c r="A268" s="3"/>
      <c r="B268" s="3"/>
      <c r="C268" s="3"/>
    </row>
    <row r="269" spans="1:3" ht="15" customHeight="1">
      <c r="A269" s="3"/>
      <c r="B269" s="3"/>
      <c r="C269" s="3"/>
    </row>
    <row r="270" spans="1:3" ht="15" customHeight="1">
      <c r="A270" s="3"/>
      <c r="B270" s="3"/>
      <c r="C270" s="3"/>
    </row>
    <row r="271" spans="1:3" ht="15" customHeight="1">
      <c r="A271" s="3"/>
      <c r="B271" s="3"/>
      <c r="C271" s="3"/>
    </row>
    <row r="272" spans="1:3" ht="15" customHeight="1">
      <c r="A272" s="3"/>
      <c r="B272" s="3"/>
      <c r="C272" s="3"/>
    </row>
    <row r="273" spans="1:3" ht="15" customHeight="1">
      <c r="A273" s="3"/>
      <c r="B273" s="3"/>
      <c r="C273" s="3"/>
    </row>
    <row r="274" spans="1:3" ht="15" customHeight="1">
      <c r="A274" s="3"/>
      <c r="B274" s="3"/>
      <c r="C274" s="3"/>
    </row>
    <row r="275" spans="1:3" ht="15" customHeight="1">
      <c r="A275" s="3"/>
      <c r="B275" s="3"/>
      <c r="C275" s="3"/>
    </row>
    <row r="276" spans="1:3" ht="15" customHeight="1">
      <c r="A276" s="3"/>
      <c r="B276" s="3"/>
      <c r="C276" s="3"/>
    </row>
    <row r="277" spans="1:3" ht="15" customHeight="1">
      <c r="A277" s="3"/>
      <c r="B277" s="3"/>
      <c r="C277" s="3"/>
    </row>
    <row r="278" spans="1:3" ht="15" customHeight="1">
      <c r="A278" s="3"/>
      <c r="B278" s="3"/>
      <c r="C278" s="3"/>
    </row>
    <row r="279" spans="1:3" ht="15" customHeight="1">
      <c r="A279" s="3"/>
      <c r="B279" s="3"/>
      <c r="C279" s="3"/>
    </row>
    <row r="280" spans="1:3" ht="15" customHeight="1">
      <c r="A280" s="3"/>
      <c r="B280" s="3"/>
      <c r="C280" s="3"/>
    </row>
    <row r="281" spans="1:3" ht="15" customHeight="1">
      <c r="A281" s="3"/>
      <c r="B281" s="3"/>
      <c r="C281" s="3"/>
    </row>
    <row r="282" spans="1:3" ht="15" customHeight="1">
      <c r="A282" s="3"/>
      <c r="B282" s="3"/>
      <c r="C282" s="3"/>
    </row>
    <row r="283" spans="1:3" ht="15" customHeight="1">
      <c r="A283" s="3"/>
      <c r="B283" s="3"/>
      <c r="C283" s="3"/>
    </row>
    <row r="284" spans="1:3" ht="15" customHeight="1">
      <c r="A284" s="3"/>
      <c r="B284" s="3"/>
      <c r="C284" s="3"/>
    </row>
    <row r="285" spans="1:3" ht="15" customHeight="1">
      <c r="A285" s="3"/>
      <c r="B285" s="3"/>
      <c r="C285" s="3"/>
    </row>
    <row r="286" spans="1:3" ht="15" customHeight="1">
      <c r="A286" s="3"/>
      <c r="B286" s="3"/>
      <c r="C286" s="3"/>
    </row>
    <row r="287" spans="1:3" ht="15" customHeight="1">
      <c r="A287" s="3"/>
      <c r="B287" s="3"/>
      <c r="C287" s="3"/>
    </row>
    <row r="288" spans="1:3" ht="15" customHeight="1">
      <c r="A288" s="3"/>
      <c r="B288" s="3"/>
      <c r="C288" s="3"/>
    </row>
    <row r="289" spans="1:3" ht="15" customHeight="1">
      <c r="A289" s="3"/>
      <c r="B289" s="3"/>
      <c r="C289" s="3"/>
    </row>
    <row r="290" spans="1:3" ht="15" customHeight="1">
      <c r="A290" s="3"/>
      <c r="B290" s="3"/>
      <c r="C290" s="3"/>
    </row>
    <row r="291" spans="1:3" ht="15" customHeight="1">
      <c r="A291" s="3"/>
      <c r="B291" s="3"/>
      <c r="C291" s="3"/>
    </row>
    <row r="292" spans="1:3" ht="15" customHeight="1">
      <c r="A292" s="3"/>
      <c r="B292" s="3"/>
      <c r="C292" s="3"/>
    </row>
    <row r="293" spans="1:3" ht="15" customHeight="1">
      <c r="A293" s="3"/>
      <c r="B293" s="3"/>
      <c r="C293" s="3"/>
    </row>
    <row r="294" spans="1:3" ht="15" customHeight="1">
      <c r="A294" s="3"/>
      <c r="B294" s="3"/>
      <c r="C294" s="3"/>
    </row>
    <row r="295" spans="1:3" ht="15" customHeight="1">
      <c r="A295" s="3"/>
      <c r="B295" s="3"/>
      <c r="C295" s="3"/>
    </row>
    <row r="296" spans="1:3" ht="15" customHeight="1">
      <c r="A296" s="3"/>
      <c r="B296" s="3"/>
      <c r="C296" s="3"/>
    </row>
    <row r="297" spans="1:3" ht="15" customHeight="1">
      <c r="A297" s="3"/>
      <c r="B297" s="3"/>
      <c r="C297" s="3"/>
    </row>
    <row r="298" spans="1:3" ht="15" customHeight="1">
      <c r="A298" s="3"/>
      <c r="B298" s="3"/>
      <c r="C298" s="3"/>
    </row>
    <row r="299" spans="1:3" ht="15" customHeight="1">
      <c r="A299" s="3"/>
      <c r="B299" s="3"/>
      <c r="C299" s="3"/>
    </row>
    <row r="300" spans="1:3" ht="15" customHeight="1">
      <c r="A300" s="3"/>
      <c r="B300" s="3"/>
      <c r="C300" s="3"/>
    </row>
    <row r="301" spans="1:3" ht="15" customHeight="1">
      <c r="A301" s="3"/>
      <c r="B301" s="3"/>
      <c r="C301" s="3"/>
    </row>
    <row r="302" spans="1:3" ht="15" customHeight="1">
      <c r="A302" s="3"/>
      <c r="B302" s="3"/>
      <c r="C302" s="3"/>
    </row>
    <row r="303" spans="1:3" ht="15" customHeight="1">
      <c r="A303" s="3"/>
      <c r="B303" s="3"/>
      <c r="C303" s="3"/>
    </row>
    <row r="304" spans="1:3" ht="15" customHeight="1">
      <c r="A304" s="3"/>
      <c r="B304" s="3"/>
      <c r="C304" s="3"/>
    </row>
    <row r="305" spans="1:3" ht="15" customHeight="1">
      <c r="A305" s="3"/>
      <c r="B305" s="3"/>
      <c r="C305" s="3"/>
    </row>
    <row r="306" spans="1:3" ht="15" customHeight="1">
      <c r="A306" s="3"/>
      <c r="B306" s="3"/>
      <c r="C306" s="3"/>
    </row>
    <row r="307" spans="1:3" ht="15" customHeight="1">
      <c r="A307" s="3"/>
      <c r="B307" s="3"/>
      <c r="C307" s="3"/>
    </row>
    <row r="308" spans="1:3" ht="15" customHeight="1">
      <c r="A308" s="3"/>
      <c r="B308" s="3"/>
      <c r="C308" s="3"/>
    </row>
    <row r="309" spans="1:3" ht="15" customHeight="1">
      <c r="A309" s="3"/>
      <c r="B309" s="3"/>
      <c r="C309" s="3"/>
    </row>
    <row r="310" spans="1:3" ht="15" customHeight="1">
      <c r="A310" s="3"/>
      <c r="B310" s="3"/>
      <c r="C310" s="3"/>
    </row>
    <row r="311" spans="1:3" ht="15" customHeight="1">
      <c r="A311" s="3"/>
      <c r="B311" s="3"/>
      <c r="C311" s="3"/>
    </row>
    <row r="312" spans="1:3" ht="15" customHeight="1">
      <c r="A312" s="3"/>
      <c r="B312" s="3"/>
      <c r="C312" s="3"/>
    </row>
    <row r="313" spans="1:3" ht="15" customHeight="1">
      <c r="A313" s="3"/>
      <c r="B313" s="3"/>
      <c r="C313" s="3"/>
    </row>
    <row r="314" spans="1:3" ht="15" customHeight="1">
      <c r="A314" s="3"/>
      <c r="B314" s="3"/>
      <c r="C314" s="3"/>
    </row>
    <row r="315" spans="1:3" ht="15" customHeight="1">
      <c r="A315" s="3"/>
      <c r="B315" s="3"/>
      <c r="C315" s="3"/>
    </row>
    <row r="316" spans="1:3" ht="15" customHeight="1">
      <c r="A316" s="3"/>
      <c r="B316" s="3"/>
      <c r="C316" s="3"/>
    </row>
    <row r="317" spans="1:3" ht="15" customHeight="1">
      <c r="A317" s="3"/>
      <c r="B317" s="3"/>
      <c r="C317" s="3"/>
    </row>
    <row r="318" spans="1:3" ht="15" customHeight="1">
      <c r="A318" s="3"/>
      <c r="B318" s="3"/>
      <c r="C318" s="3"/>
    </row>
    <row r="319" spans="1:3" ht="15" customHeight="1">
      <c r="A319" s="3"/>
      <c r="B319" s="3"/>
      <c r="C319" s="3"/>
    </row>
    <row r="320" spans="1:3" ht="15" customHeight="1">
      <c r="A320" s="3"/>
      <c r="B320" s="3"/>
      <c r="C320" s="3"/>
    </row>
    <row r="321" spans="1:3" ht="15" customHeight="1">
      <c r="A321" s="3"/>
      <c r="B321" s="3"/>
      <c r="C321" s="3"/>
    </row>
    <row r="322" spans="1:3" ht="15" customHeight="1">
      <c r="A322" s="3"/>
      <c r="B322" s="3"/>
      <c r="C322" s="3"/>
    </row>
    <row r="323" spans="1:3" ht="15" customHeight="1">
      <c r="A323" s="3"/>
      <c r="B323" s="3"/>
      <c r="C323" s="3"/>
    </row>
    <row r="324" spans="1:3" ht="15" customHeight="1">
      <c r="A324" s="3"/>
      <c r="B324" s="3"/>
      <c r="C324" s="3"/>
    </row>
    <row r="325" spans="1:3" ht="15" customHeight="1">
      <c r="A325" s="3"/>
      <c r="B325" s="3"/>
      <c r="C325" s="3"/>
    </row>
    <row r="326" spans="1:3" ht="15" customHeight="1">
      <c r="A326" s="3"/>
      <c r="B326" s="3"/>
      <c r="C326" s="3"/>
    </row>
    <row r="327" spans="1:3" ht="15" customHeight="1">
      <c r="A327" s="3"/>
      <c r="B327" s="3"/>
      <c r="C327" s="3"/>
    </row>
    <row r="328" spans="1:3" ht="15" customHeight="1">
      <c r="A328" s="3"/>
      <c r="B328" s="3"/>
      <c r="C328" s="3"/>
    </row>
    <row r="329" spans="1:3" ht="15" customHeight="1">
      <c r="A329" s="3"/>
      <c r="B329" s="3"/>
      <c r="C329" s="3"/>
    </row>
    <row r="330" spans="1:3" ht="15" customHeight="1">
      <c r="A330" s="3"/>
      <c r="B330" s="3"/>
      <c r="C330" s="3"/>
    </row>
    <row r="331" spans="1:3" ht="15" customHeight="1">
      <c r="A331" s="3"/>
      <c r="B331" s="3"/>
      <c r="C331" s="3"/>
    </row>
    <row r="332" spans="1:3" ht="15" customHeight="1">
      <c r="A332" s="3"/>
      <c r="B332" s="3"/>
      <c r="C332" s="3"/>
    </row>
    <row r="333" spans="1:3" ht="15" customHeight="1">
      <c r="A333" s="3"/>
      <c r="B333" s="3"/>
      <c r="C333" s="3"/>
    </row>
    <row r="334" spans="1:3" ht="15" customHeight="1">
      <c r="A334" s="3"/>
      <c r="B334" s="3"/>
      <c r="C334" s="3"/>
    </row>
    <row r="335" spans="1:3" ht="15" customHeight="1">
      <c r="A335" s="3"/>
      <c r="B335" s="3"/>
      <c r="C335" s="3"/>
    </row>
    <row r="336" spans="1:3" ht="15" customHeight="1">
      <c r="A336" s="3"/>
      <c r="B336" s="3"/>
      <c r="C336" s="3"/>
    </row>
    <row r="337" spans="1:3" ht="15" customHeight="1">
      <c r="A337" s="3"/>
      <c r="B337" s="3"/>
      <c r="C337" s="3"/>
    </row>
    <row r="338" spans="1:3" ht="15" customHeight="1">
      <c r="A338" s="3"/>
      <c r="B338" s="3"/>
      <c r="C338" s="3"/>
    </row>
    <row r="339" spans="1:3" ht="15" customHeight="1">
      <c r="A339" s="3"/>
      <c r="B339" s="3"/>
      <c r="C339" s="3"/>
    </row>
    <row r="340" spans="1:3" ht="15" customHeight="1">
      <c r="A340" s="3"/>
      <c r="B340" s="3"/>
      <c r="C340" s="3"/>
    </row>
    <row r="341" spans="1:3" ht="15" customHeight="1">
      <c r="A341" s="3"/>
      <c r="B341" s="3"/>
      <c r="C341" s="3"/>
    </row>
    <row r="342" spans="1:3" ht="15" customHeight="1">
      <c r="A342" s="3"/>
      <c r="B342" s="3"/>
      <c r="C342" s="3"/>
    </row>
    <row r="343" spans="1:3" ht="15" customHeight="1">
      <c r="A343" s="3"/>
      <c r="B343" s="3"/>
      <c r="C343" s="3"/>
    </row>
    <row r="344" spans="1:3" ht="15" customHeight="1">
      <c r="A344" s="3"/>
      <c r="B344" s="3"/>
      <c r="C344" s="3"/>
    </row>
    <row r="345" spans="1:3" ht="15" customHeight="1">
      <c r="A345" s="3"/>
      <c r="B345" s="3"/>
      <c r="C345" s="3"/>
    </row>
    <row r="346" spans="1:3" ht="15" customHeight="1">
      <c r="A346" s="3"/>
      <c r="B346" s="3"/>
      <c r="C346" s="3"/>
    </row>
    <row r="347" spans="1:3" ht="15" customHeight="1">
      <c r="A347" s="3"/>
      <c r="B347" s="3"/>
      <c r="C347" s="3"/>
    </row>
    <row r="348" spans="1:3" ht="15" customHeight="1">
      <c r="A348" s="3"/>
      <c r="B348" s="3"/>
      <c r="C348" s="3"/>
    </row>
    <row r="349" spans="1:3" ht="15" customHeight="1">
      <c r="A349" s="3"/>
      <c r="B349" s="3"/>
      <c r="C349" s="3"/>
    </row>
    <row r="350" spans="1:3" ht="15" customHeight="1">
      <c r="A350" s="3"/>
      <c r="B350" s="3"/>
      <c r="C350" s="3"/>
    </row>
    <row r="351" spans="1:3" ht="15" customHeight="1">
      <c r="A351" s="3"/>
      <c r="B351" s="3"/>
      <c r="C351" s="3"/>
    </row>
    <row r="352" spans="1:3" ht="15" customHeight="1">
      <c r="A352" s="3"/>
      <c r="B352" s="3"/>
      <c r="C352" s="3"/>
    </row>
    <row r="353" spans="1:3" ht="15" customHeight="1">
      <c r="A353" s="3"/>
      <c r="B353" s="3"/>
      <c r="C353" s="3"/>
    </row>
    <row r="354" spans="1:3" ht="15" customHeight="1">
      <c r="A354" s="3"/>
      <c r="B354" s="3"/>
      <c r="C354" s="3"/>
    </row>
    <row r="355" spans="1:3" ht="15" customHeight="1">
      <c r="A355" s="3"/>
      <c r="B355" s="3"/>
      <c r="C355" s="3"/>
    </row>
    <row r="356" spans="1:3" ht="15" customHeight="1">
      <c r="A356" s="3"/>
      <c r="B356" s="3"/>
      <c r="C356" s="3"/>
    </row>
    <row r="357" spans="1:3" ht="15" customHeight="1">
      <c r="A357" s="3"/>
      <c r="B357" s="3"/>
      <c r="C357" s="3"/>
    </row>
    <row r="358" spans="1:3" ht="15" customHeight="1">
      <c r="A358" s="3"/>
      <c r="B358" s="3"/>
      <c r="C358" s="3"/>
    </row>
    <row r="359" spans="1:3" ht="15" customHeight="1">
      <c r="A359" s="3"/>
      <c r="B359" s="3"/>
      <c r="C359" s="3"/>
    </row>
    <row r="360" spans="1:3" ht="15" customHeight="1">
      <c r="A360" s="3"/>
      <c r="B360" s="3"/>
      <c r="C360" s="3"/>
    </row>
    <row r="361" spans="1:3" ht="15" customHeight="1">
      <c r="A361" s="3"/>
      <c r="B361" s="3"/>
      <c r="C361" s="3"/>
    </row>
    <row r="362" spans="1:3" ht="15" customHeight="1">
      <c r="A362" s="3"/>
      <c r="B362" s="3"/>
      <c r="C362" s="3"/>
    </row>
    <row r="363" spans="1:3" ht="15" customHeight="1">
      <c r="A363" s="3"/>
      <c r="B363" s="3"/>
      <c r="C363" s="3"/>
    </row>
    <row r="364" spans="1:3" ht="15" customHeight="1">
      <c r="A364" s="3"/>
      <c r="B364" s="3"/>
      <c r="C364" s="3"/>
    </row>
    <row r="365" spans="1:3" ht="15" customHeight="1">
      <c r="A365" s="3"/>
      <c r="B365" s="3"/>
      <c r="C365" s="3"/>
    </row>
    <row r="366" spans="1:3" ht="15" customHeight="1">
      <c r="A366" s="3"/>
      <c r="B366" s="3"/>
      <c r="C366" s="3"/>
    </row>
    <row r="367" spans="1:3" ht="15" customHeight="1">
      <c r="A367" s="3"/>
      <c r="B367" s="3"/>
      <c r="C367" s="3"/>
    </row>
    <row r="368" spans="1:3" ht="15" customHeight="1">
      <c r="A368" s="3"/>
      <c r="B368" s="3"/>
      <c r="C368" s="3"/>
    </row>
    <row r="369" spans="1:3" ht="15" customHeight="1">
      <c r="A369" s="3"/>
      <c r="B369" s="3"/>
      <c r="C369" s="3"/>
    </row>
    <row r="370" spans="1:3" ht="15" customHeight="1">
      <c r="A370" s="3"/>
      <c r="B370" s="3"/>
      <c r="C370" s="3"/>
    </row>
    <row r="371" spans="1:3" ht="15" customHeight="1">
      <c r="A371" s="3"/>
      <c r="B371" s="3"/>
      <c r="C371" s="3"/>
    </row>
    <row r="372" spans="1:3" ht="15" customHeight="1">
      <c r="A372" s="3"/>
      <c r="B372" s="3"/>
      <c r="C372" s="3"/>
    </row>
    <row r="373" spans="1:3" ht="15" customHeight="1">
      <c r="A373" s="3"/>
      <c r="B373" s="3"/>
      <c r="C373" s="3"/>
    </row>
    <row r="374" spans="1:3" ht="15" customHeight="1">
      <c r="A374" s="3"/>
      <c r="B374" s="3"/>
      <c r="C374" s="3"/>
    </row>
    <row r="375" spans="1:3" ht="15" customHeight="1">
      <c r="A375" s="3"/>
      <c r="B375" s="3"/>
      <c r="C375" s="3"/>
    </row>
    <row r="376" spans="1:3" ht="15" customHeight="1">
      <c r="A376" s="3"/>
      <c r="B376" s="3"/>
      <c r="C376" s="3"/>
    </row>
    <row r="377" spans="1:3" ht="15" customHeight="1">
      <c r="A377" s="3"/>
      <c r="B377" s="3"/>
      <c r="C377" s="3"/>
    </row>
    <row r="378" spans="1:3" ht="15" customHeight="1">
      <c r="A378" s="3"/>
      <c r="B378" s="3"/>
      <c r="C378" s="3"/>
    </row>
    <row r="379" spans="1:3" ht="15" customHeight="1">
      <c r="A379" s="3"/>
      <c r="B379" s="3"/>
      <c r="C379" s="3"/>
    </row>
    <row r="380" spans="1:3" ht="15" customHeight="1">
      <c r="A380" s="3"/>
      <c r="B380" s="3"/>
      <c r="C380" s="3"/>
    </row>
    <row r="381" spans="1:3" ht="15" customHeight="1">
      <c r="A381" s="3"/>
      <c r="B381" s="3"/>
      <c r="C381" s="3"/>
    </row>
    <row r="382" spans="1:3" ht="15" customHeight="1">
      <c r="A382" s="3"/>
      <c r="B382" s="3"/>
      <c r="C382" s="3"/>
    </row>
    <row r="383" spans="1:3" ht="15" customHeight="1">
      <c r="A383" s="3"/>
      <c r="B383" s="3"/>
      <c r="C383" s="3"/>
    </row>
    <row r="384" spans="1:3" ht="15" customHeight="1">
      <c r="A384" s="3"/>
      <c r="B384" s="3"/>
      <c r="C384" s="3"/>
    </row>
    <row r="385" spans="1:3" ht="15" customHeight="1">
      <c r="A385" s="3"/>
      <c r="B385" s="3"/>
      <c r="C385" s="3"/>
    </row>
    <row r="386" spans="1:3" ht="15" customHeight="1">
      <c r="A386" s="3"/>
      <c r="B386" s="3"/>
      <c r="C386" s="3"/>
    </row>
    <row r="387" spans="1:3" ht="15" customHeight="1">
      <c r="A387" s="3"/>
      <c r="B387" s="3"/>
      <c r="C387" s="3"/>
    </row>
    <row r="388" spans="1:3" ht="15" customHeight="1">
      <c r="A388" s="3"/>
      <c r="B388" s="3"/>
      <c r="C388" s="3"/>
    </row>
    <row r="389" spans="1:3" ht="15" customHeight="1">
      <c r="A389" s="3"/>
      <c r="B389" s="3"/>
      <c r="C389" s="3"/>
    </row>
    <row r="390" spans="1:3" ht="15" customHeight="1">
      <c r="A390" s="3"/>
      <c r="B390" s="3"/>
      <c r="C390" s="3"/>
    </row>
    <row r="391" spans="1:3" ht="15" customHeight="1">
      <c r="A391" s="3"/>
      <c r="B391" s="3"/>
      <c r="C391" s="3"/>
    </row>
    <row r="392" spans="1:3" ht="15" customHeight="1">
      <c r="A392" s="3"/>
      <c r="B392" s="3"/>
      <c r="C392" s="3"/>
    </row>
    <row r="393" spans="1:3" ht="15" customHeight="1">
      <c r="A393" s="3"/>
      <c r="B393" s="3"/>
      <c r="C393" s="3"/>
    </row>
    <row r="394" spans="1:3" ht="15" customHeight="1">
      <c r="A394" s="3"/>
      <c r="B394" s="3"/>
      <c r="C394" s="3"/>
    </row>
    <row r="395" spans="1:3" ht="15" customHeight="1">
      <c r="A395" s="3"/>
      <c r="B395" s="3"/>
      <c r="C395" s="3"/>
    </row>
    <row r="396" spans="1:3" ht="15" customHeight="1">
      <c r="A396" s="3"/>
      <c r="B396" s="3"/>
      <c r="C396" s="3"/>
    </row>
    <row r="397" spans="1:3" ht="15" customHeight="1">
      <c r="A397" s="3"/>
      <c r="B397" s="3"/>
      <c r="C397" s="3"/>
    </row>
    <row r="398" spans="1:3" ht="15" customHeight="1">
      <c r="A398" s="3"/>
      <c r="B398" s="3"/>
      <c r="C398" s="3"/>
    </row>
    <row r="399" spans="1:3" ht="15" customHeight="1">
      <c r="A399" s="3"/>
      <c r="B399" s="3"/>
      <c r="C399" s="3"/>
    </row>
    <row r="400" spans="1:3" ht="15" customHeight="1">
      <c r="A400" s="3"/>
      <c r="B400" s="3"/>
      <c r="C400" s="3"/>
    </row>
    <row r="401" spans="1:3" ht="15" customHeight="1">
      <c r="A401" s="3"/>
      <c r="B401" s="3"/>
      <c r="C401" s="3"/>
    </row>
    <row r="402" spans="1:3" ht="15" customHeight="1">
      <c r="A402" s="3"/>
      <c r="B402" s="3"/>
      <c r="C402" s="3"/>
    </row>
    <row r="403" spans="1:3" ht="15" customHeight="1">
      <c r="A403" s="3"/>
      <c r="B403" s="3"/>
      <c r="C403" s="3"/>
    </row>
    <row r="404" spans="1:3" ht="15" customHeight="1">
      <c r="A404" s="3"/>
      <c r="B404" s="3"/>
      <c r="C404" s="3"/>
    </row>
    <row r="405" spans="1:3" ht="15" customHeight="1">
      <c r="A405" s="3"/>
      <c r="B405" s="3"/>
      <c r="C405" s="3"/>
    </row>
    <row r="406" spans="1:3" ht="15" customHeight="1">
      <c r="A406" s="3"/>
      <c r="B406" s="3"/>
      <c r="C406" s="3"/>
    </row>
    <row r="407" spans="1:3" ht="15" customHeight="1">
      <c r="A407" s="3"/>
      <c r="B407" s="3"/>
      <c r="C407" s="3"/>
    </row>
    <row r="408" spans="1:3" ht="15" customHeight="1">
      <c r="A408" s="3"/>
      <c r="B408" s="3"/>
      <c r="C408" s="3"/>
    </row>
    <row r="409" spans="1:3" ht="15" customHeight="1">
      <c r="A409" s="3"/>
      <c r="B409" s="3"/>
      <c r="C409" s="3"/>
    </row>
    <row r="410" spans="1:3" ht="15" customHeight="1">
      <c r="A410" s="3"/>
      <c r="B410" s="3"/>
      <c r="C410" s="3"/>
    </row>
    <row r="411" spans="1:3" ht="15" customHeight="1">
      <c r="A411" s="3"/>
      <c r="B411" s="3"/>
      <c r="C411" s="3"/>
    </row>
    <row r="412" spans="1:3" ht="15" customHeight="1">
      <c r="A412" s="3"/>
      <c r="B412" s="3"/>
      <c r="C412" s="3"/>
    </row>
    <row r="413" spans="1:3" ht="15" customHeight="1">
      <c r="A413" s="3"/>
      <c r="B413" s="3"/>
      <c r="C413" s="3"/>
    </row>
    <row r="414" spans="1:3" ht="15" customHeight="1">
      <c r="A414" s="3"/>
      <c r="B414" s="3"/>
      <c r="C414" s="3"/>
    </row>
    <row r="415" spans="1:3" ht="15" customHeight="1">
      <c r="A415" s="3"/>
      <c r="B415" s="3"/>
      <c r="C415" s="3"/>
    </row>
    <row r="416" spans="1:3" ht="15" customHeight="1">
      <c r="A416" s="3"/>
      <c r="B416" s="3"/>
      <c r="C416" s="3"/>
    </row>
    <row r="417" spans="1:3" ht="15" customHeight="1">
      <c r="A417" s="3"/>
      <c r="B417" s="3"/>
      <c r="C417" s="3"/>
    </row>
    <row r="418" spans="1:3" ht="15" customHeight="1">
      <c r="A418" s="3"/>
      <c r="B418" s="3"/>
      <c r="C418" s="3"/>
    </row>
    <row r="419" spans="1:3" ht="15" customHeight="1">
      <c r="A419" s="3"/>
      <c r="B419" s="3"/>
      <c r="C419" s="3"/>
    </row>
    <row r="420" spans="1:3" ht="15" customHeight="1">
      <c r="A420" s="3"/>
      <c r="B420" s="3"/>
      <c r="C420" s="3"/>
    </row>
    <row r="421" spans="1:3" ht="15" customHeight="1">
      <c r="A421" s="3"/>
      <c r="B421" s="3"/>
      <c r="C421" s="3"/>
    </row>
    <row r="422" spans="1:3" ht="15" customHeight="1">
      <c r="A422" s="3"/>
      <c r="B422" s="3"/>
      <c r="C422" s="3"/>
    </row>
    <row r="423" spans="1:3" ht="15" customHeight="1">
      <c r="A423" s="3"/>
      <c r="B423" s="3"/>
      <c r="C423" s="3"/>
    </row>
    <row r="424" spans="1:3" ht="15" customHeight="1">
      <c r="A424" s="3"/>
      <c r="B424" s="3"/>
      <c r="C424" s="3"/>
    </row>
    <row r="425" spans="1:3" ht="15" customHeight="1">
      <c r="A425" s="3"/>
      <c r="B425" s="3"/>
      <c r="C425" s="3"/>
    </row>
    <row r="426" spans="1:3" ht="15" customHeight="1">
      <c r="A426" s="3"/>
      <c r="B426" s="3"/>
      <c r="C426" s="3"/>
    </row>
    <row r="427" spans="1:3" ht="15" customHeight="1">
      <c r="A427" s="3"/>
      <c r="B427" s="3"/>
      <c r="C427" s="3"/>
    </row>
    <row r="428" spans="1:3" ht="15" customHeight="1">
      <c r="A428" s="3"/>
      <c r="B428" s="3"/>
      <c r="C428" s="3"/>
    </row>
    <row r="429" spans="1:3" ht="15" customHeight="1">
      <c r="A429" s="3"/>
      <c r="B429" s="3"/>
      <c r="C429" s="3"/>
    </row>
    <row r="430" spans="1:3" ht="15" customHeight="1">
      <c r="A430" s="3"/>
      <c r="B430" s="3"/>
      <c r="C430" s="3"/>
    </row>
    <row r="431" spans="1:3" ht="15" customHeight="1">
      <c r="A431" s="3"/>
      <c r="B431" s="3"/>
      <c r="C431" s="3"/>
    </row>
    <row r="432" spans="1:3" ht="15" customHeight="1">
      <c r="A432" s="3"/>
      <c r="B432" s="3"/>
      <c r="C432" s="3"/>
    </row>
    <row r="433" spans="1:3" ht="15" customHeight="1">
      <c r="A433" s="3"/>
      <c r="B433" s="3"/>
      <c r="C433" s="3"/>
    </row>
    <row r="434" spans="1:3" ht="15" customHeight="1">
      <c r="A434" s="3"/>
      <c r="B434" s="3"/>
      <c r="C434" s="3"/>
    </row>
    <row r="435" spans="1:3" ht="15" customHeight="1">
      <c r="A435" s="3"/>
      <c r="B435" s="3"/>
      <c r="C435" s="3"/>
    </row>
    <row r="436" spans="1:3" ht="15" customHeight="1">
      <c r="A436" s="3"/>
      <c r="B436" s="3"/>
      <c r="C436" s="3"/>
    </row>
    <row r="437" spans="1:3" ht="15" customHeight="1">
      <c r="A437" s="3"/>
      <c r="B437" s="3"/>
      <c r="C437" s="3"/>
    </row>
    <row r="438" spans="1:3" ht="15" customHeight="1">
      <c r="A438" s="3"/>
      <c r="B438" s="3"/>
      <c r="C438" s="3"/>
    </row>
    <row r="439" spans="1:3" ht="15" customHeight="1">
      <c r="A439" s="3"/>
      <c r="B439" s="3"/>
      <c r="C439" s="3"/>
    </row>
    <row r="440" spans="1:3" ht="15" customHeight="1">
      <c r="A440" s="3"/>
      <c r="B440" s="3"/>
      <c r="C440" s="3"/>
    </row>
    <row r="441" spans="1:3" ht="15" customHeight="1">
      <c r="A441" s="3"/>
      <c r="B441" s="3"/>
      <c r="C441" s="3"/>
    </row>
    <row r="442" spans="1:3" ht="15" customHeight="1">
      <c r="A442" s="3"/>
      <c r="B442" s="3"/>
      <c r="C442" s="3"/>
    </row>
    <row r="443" spans="1:3" ht="15" customHeight="1">
      <c r="A443" s="3"/>
      <c r="B443" s="3"/>
      <c r="C443" s="3"/>
    </row>
    <row r="444" spans="1:3" ht="15" customHeight="1">
      <c r="A444" s="3"/>
      <c r="B444" s="3"/>
      <c r="C444" s="3"/>
    </row>
    <row r="445" spans="1:3" ht="15" customHeight="1">
      <c r="A445" s="3"/>
      <c r="B445" s="3"/>
      <c r="C445" s="3"/>
    </row>
    <row r="446" spans="1:3" ht="15" customHeight="1">
      <c r="A446" s="3"/>
      <c r="B446" s="3"/>
      <c r="C446" s="3"/>
    </row>
    <row r="447" spans="1:3" ht="15" customHeight="1">
      <c r="A447" s="3"/>
      <c r="B447" s="3"/>
      <c r="C447" s="3"/>
    </row>
    <row r="448" spans="1:3" ht="15" customHeight="1">
      <c r="A448" s="3"/>
      <c r="B448" s="3"/>
      <c r="C448" s="3"/>
    </row>
    <row r="449" spans="1:3" ht="15" customHeight="1">
      <c r="A449" s="3"/>
      <c r="B449" s="3"/>
      <c r="C449" s="3"/>
    </row>
    <row r="450" spans="1:3" ht="15" customHeight="1">
      <c r="A450" s="3"/>
      <c r="B450" s="3"/>
      <c r="C450" s="3"/>
    </row>
    <row r="451" spans="1:3" ht="15" customHeight="1">
      <c r="A451" s="3"/>
      <c r="B451" s="3"/>
      <c r="C451" s="3"/>
    </row>
    <row r="452" spans="1:3" ht="15" customHeight="1">
      <c r="A452" s="3"/>
      <c r="B452" s="3"/>
      <c r="C452" s="3"/>
    </row>
    <row r="453" spans="1:3" ht="15" customHeight="1">
      <c r="A453" s="3"/>
      <c r="B453" s="3"/>
      <c r="C453" s="3"/>
    </row>
    <row r="454" spans="1:3" ht="15" customHeight="1">
      <c r="A454" s="3"/>
      <c r="B454" s="3"/>
      <c r="C454" s="3"/>
    </row>
    <row r="455" spans="1:3" ht="15" customHeight="1">
      <c r="A455" s="3"/>
      <c r="B455" s="3"/>
      <c r="C455" s="3"/>
    </row>
    <row r="456" spans="1:3" ht="15" customHeight="1">
      <c r="A456" s="3"/>
      <c r="B456" s="3"/>
      <c r="C456" s="3"/>
    </row>
    <row r="457" spans="1:3" ht="15" customHeight="1">
      <c r="A457" s="3"/>
      <c r="B457" s="3"/>
      <c r="C457" s="3"/>
    </row>
    <row r="458" spans="1:3" ht="15" customHeight="1">
      <c r="A458" s="3"/>
      <c r="B458" s="3"/>
      <c r="C458" s="3"/>
    </row>
    <row r="459" spans="1:3" ht="15" customHeight="1">
      <c r="A459" s="3"/>
      <c r="B459" s="3"/>
      <c r="C459" s="3"/>
    </row>
    <row r="460" spans="1:3" ht="15" customHeight="1">
      <c r="A460" s="3"/>
      <c r="B460" s="3"/>
      <c r="C460" s="3"/>
    </row>
    <row r="461" spans="1:3" ht="15" customHeight="1">
      <c r="A461" s="3"/>
      <c r="B461" s="3"/>
      <c r="C461" s="3"/>
    </row>
    <row r="462" spans="1:3" ht="15" customHeight="1">
      <c r="A462" s="3"/>
      <c r="B462" s="3"/>
      <c r="C462" s="3"/>
    </row>
    <row r="463" spans="1:3" ht="15" customHeight="1">
      <c r="A463" s="3"/>
      <c r="B463" s="3"/>
      <c r="C463" s="3"/>
    </row>
    <row r="464" spans="1:3" ht="15" customHeight="1">
      <c r="A464" s="3"/>
      <c r="B464" s="3"/>
      <c r="C464" s="3"/>
    </row>
    <row r="465" spans="1:3" ht="15" customHeight="1">
      <c r="A465" s="3"/>
      <c r="B465" s="3"/>
      <c r="C465" s="3"/>
    </row>
    <row r="466" spans="1:3" ht="15" customHeight="1">
      <c r="A466" s="3"/>
      <c r="B466" s="3"/>
      <c r="C466" s="3"/>
    </row>
    <row r="467" spans="1:3" ht="15" customHeight="1">
      <c r="A467" s="3"/>
      <c r="B467" s="3"/>
      <c r="C467" s="3"/>
    </row>
    <row r="468" spans="1:3" ht="15" customHeight="1">
      <c r="A468" s="3"/>
      <c r="B468" s="3"/>
      <c r="C468" s="3"/>
    </row>
    <row r="469" spans="1:3" ht="15" customHeight="1">
      <c r="A469" s="3"/>
      <c r="B469" s="3"/>
      <c r="C469" s="3"/>
    </row>
    <row r="470" spans="1:3" ht="15" customHeight="1">
      <c r="A470" s="3"/>
      <c r="B470" s="3"/>
      <c r="C470" s="3"/>
    </row>
    <row r="471" spans="1:3" ht="15" customHeight="1">
      <c r="A471" s="3"/>
      <c r="B471" s="3"/>
      <c r="C471" s="3"/>
    </row>
    <row r="472" spans="1:3" ht="15" customHeight="1">
      <c r="A472" s="3"/>
      <c r="B472" s="3"/>
      <c r="C472" s="3"/>
    </row>
    <row r="473" spans="1:3" ht="15" customHeight="1">
      <c r="A473" s="3"/>
      <c r="B473" s="3"/>
      <c r="C473" s="3"/>
    </row>
    <row r="474" spans="1:3" ht="15" customHeight="1">
      <c r="A474" s="3"/>
      <c r="B474" s="3"/>
      <c r="C474" s="3"/>
    </row>
    <row r="475" spans="1:3" ht="15" customHeight="1">
      <c r="A475" s="3"/>
      <c r="B475" s="3"/>
      <c r="C475" s="3"/>
    </row>
    <row r="476" spans="1:3" ht="15" customHeight="1">
      <c r="A476" s="3"/>
      <c r="B476" s="3"/>
      <c r="C476" s="3"/>
    </row>
    <row r="477" spans="1:3" ht="15" customHeight="1">
      <c r="A477" s="3"/>
      <c r="B477" s="3"/>
      <c r="C477" s="3"/>
    </row>
    <row r="478" spans="1:3" ht="15" customHeight="1">
      <c r="A478" s="3"/>
      <c r="B478" s="3"/>
      <c r="C478" s="3"/>
    </row>
    <row r="479" spans="1:3" ht="15" customHeight="1">
      <c r="A479" s="3"/>
      <c r="B479" s="3"/>
      <c r="C479" s="3"/>
    </row>
    <row r="480" spans="1:3" ht="15" customHeight="1">
      <c r="A480" s="3"/>
      <c r="B480" s="3"/>
      <c r="C480" s="3"/>
    </row>
    <row r="481" spans="1:3" ht="15" customHeight="1">
      <c r="A481" s="3"/>
      <c r="B481" s="3"/>
      <c r="C481" s="3"/>
    </row>
    <row r="482" spans="1:3" ht="15" customHeight="1">
      <c r="A482" s="3"/>
      <c r="B482" s="3"/>
      <c r="C482" s="3"/>
    </row>
    <row r="483" spans="1:3" ht="15" customHeight="1">
      <c r="A483" s="3"/>
      <c r="B483" s="3"/>
      <c r="C483" s="3"/>
    </row>
    <row r="484" spans="1:3" ht="15" customHeight="1">
      <c r="A484" s="3"/>
      <c r="B484" s="3"/>
      <c r="C484" s="3"/>
    </row>
    <row r="485" spans="1:3" ht="15" customHeight="1">
      <c r="A485" s="3"/>
      <c r="B485" s="3"/>
      <c r="C485" s="3"/>
    </row>
    <row r="486" spans="1:3" ht="15" customHeight="1">
      <c r="A486" s="3"/>
      <c r="B486" s="3"/>
      <c r="C486" s="3"/>
    </row>
    <row r="487" spans="1:3" ht="15" customHeight="1">
      <c r="A487" s="3"/>
      <c r="B487" s="3"/>
      <c r="C487" s="3"/>
    </row>
    <row r="488" spans="1:3" ht="15" customHeight="1">
      <c r="A488" s="3"/>
      <c r="B488" s="3"/>
      <c r="C488" s="3"/>
    </row>
    <row r="489" spans="1:3" ht="15" customHeight="1">
      <c r="A489" s="3"/>
      <c r="B489" s="3"/>
      <c r="C489" s="3"/>
    </row>
    <row r="490" spans="1:3" ht="15" customHeight="1">
      <c r="A490" s="3"/>
      <c r="B490" s="3"/>
      <c r="C490" s="3"/>
    </row>
    <row r="491" spans="1:3" ht="15" customHeight="1">
      <c r="A491" s="3"/>
      <c r="B491" s="3"/>
      <c r="C491" s="3"/>
    </row>
    <row r="492" spans="1:3" ht="15" customHeight="1">
      <c r="A492" s="3"/>
      <c r="B492" s="3"/>
      <c r="C492" s="3"/>
    </row>
    <row r="493" spans="1:3" ht="15" customHeight="1">
      <c r="A493" s="3"/>
      <c r="B493" s="3"/>
      <c r="C493" s="3"/>
    </row>
    <row r="494" spans="1:3" ht="15" customHeight="1">
      <c r="A494" s="3"/>
      <c r="B494" s="3"/>
      <c r="C494" s="3"/>
    </row>
    <row r="495" spans="1:3" ht="15" customHeight="1">
      <c r="A495" s="3"/>
      <c r="B495" s="3"/>
      <c r="C495" s="3"/>
    </row>
    <row r="496" spans="1:3" ht="15" customHeight="1">
      <c r="A496" s="3"/>
      <c r="B496" s="3"/>
      <c r="C496" s="3"/>
    </row>
    <row r="497" spans="1:3" ht="15" customHeight="1">
      <c r="A497" s="3"/>
      <c r="B497" s="3"/>
      <c r="C497" s="3"/>
    </row>
    <row r="498" spans="1:3" ht="15" customHeight="1">
      <c r="A498" s="3"/>
      <c r="B498" s="3"/>
      <c r="C498" s="3"/>
    </row>
    <row r="499" spans="1:3" ht="15" customHeight="1">
      <c r="A499" s="3"/>
      <c r="B499" s="3"/>
      <c r="C499" s="3"/>
    </row>
    <row r="500" spans="1:3" ht="15" customHeight="1">
      <c r="A500" s="3"/>
      <c r="B500" s="3"/>
      <c r="C500" s="3"/>
    </row>
    <row r="501" spans="1:3" ht="15" customHeight="1">
      <c r="A501" s="3"/>
      <c r="B501" s="3"/>
      <c r="C501" s="3"/>
    </row>
    <row r="502" spans="1:3" ht="15" customHeight="1">
      <c r="A502" s="3"/>
      <c r="B502" s="3"/>
      <c r="C502" s="3"/>
    </row>
    <row r="503" spans="1:3" ht="15" customHeight="1">
      <c r="A503" s="3"/>
      <c r="B503" s="3"/>
      <c r="C503" s="3"/>
    </row>
    <row r="504" spans="1:3" ht="15" customHeight="1">
      <c r="A504" s="3"/>
      <c r="B504" s="3"/>
      <c r="C504" s="3"/>
    </row>
    <row r="505" spans="1:3" ht="15" customHeight="1">
      <c r="A505" s="3"/>
      <c r="B505" s="3"/>
      <c r="C505" s="3"/>
    </row>
    <row r="506" spans="1:3" ht="15" customHeight="1">
      <c r="A506" s="3"/>
      <c r="B506" s="3"/>
      <c r="C506" s="3"/>
    </row>
    <row r="507" spans="1:3" ht="15" customHeight="1">
      <c r="A507" s="3"/>
      <c r="B507" s="3"/>
      <c r="C507" s="3"/>
    </row>
    <row r="508" spans="1:3" ht="15" customHeight="1">
      <c r="A508" s="3"/>
      <c r="B508" s="3"/>
      <c r="C508" s="3"/>
    </row>
    <row r="509" spans="1:3" ht="15" customHeight="1">
      <c r="A509" s="3"/>
      <c r="B509" s="3"/>
      <c r="C509" s="3"/>
    </row>
    <row r="510" spans="1:3" ht="15" customHeight="1">
      <c r="A510" s="3"/>
      <c r="B510" s="3"/>
      <c r="C510" s="3"/>
    </row>
    <row r="511" spans="1:3" ht="15" customHeight="1">
      <c r="A511" s="3"/>
      <c r="B511" s="3"/>
      <c r="C511" s="3"/>
    </row>
    <row r="512" spans="1:3" ht="15" customHeight="1">
      <c r="A512" s="3"/>
      <c r="B512" s="3"/>
      <c r="C512" s="3"/>
    </row>
    <row r="513" spans="1:3" ht="15" customHeight="1">
      <c r="A513" s="3"/>
      <c r="B513" s="3"/>
      <c r="C513" s="3"/>
    </row>
    <row r="514" spans="1:3" ht="15" customHeight="1">
      <c r="A514" s="3"/>
      <c r="B514" s="3"/>
      <c r="C514" s="3"/>
    </row>
    <row r="515" spans="1:3" ht="15" customHeight="1">
      <c r="A515" s="3"/>
      <c r="B515" s="3"/>
      <c r="C515" s="3"/>
    </row>
    <row r="516" spans="1:3" ht="15" customHeight="1">
      <c r="A516" s="3"/>
      <c r="B516" s="3"/>
      <c r="C516" s="3"/>
    </row>
    <row r="517" spans="1:3" ht="15" customHeight="1">
      <c r="A517" s="3"/>
      <c r="B517" s="3"/>
      <c r="C517" s="3"/>
    </row>
    <row r="518" spans="1:3" ht="15" customHeight="1">
      <c r="A518" s="3"/>
      <c r="B518" s="3"/>
      <c r="C518" s="3"/>
    </row>
    <row r="519" spans="1:3" ht="15" customHeight="1">
      <c r="A519" s="3"/>
      <c r="B519" s="3"/>
      <c r="C519" s="3"/>
    </row>
    <row r="520" spans="1:3" ht="15" customHeight="1">
      <c r="A520" s="3"/>
      <c r="B520" s="3"/>
      <c r="C520" s="3"/>
    </row>
    <row r="521" spans="1:3" ht="15" customHeight="1">
      <c r="A521" s="3"/>
      <c r="B521" s="3"/>
      <c r="C521" s="3"/>
    </row>
    <row r="522" spans="1:3" ht="15" customHeight="1">
      <c r="A522" s="3"/>
      <c r="B522" s="3"/>
      <c r="C522" s="3"/>
    </row>
    <row r="523" spans="1:3" ht="15" customHeight="1">
      <c r="A523" s="3"/>
      <c r="B523" s="3"/>
      <c r="C523" s="3"/>
    </row>
    <row r="524" spans="1:3" ht="15" customHeight="1">
      <c r="A524" s="3"/>
      <c r="B524" s="3"/>
      <c r="C524" s="3"/>
    </row>
    <row r="525" spans="1:3" ht="15" customHeight="1">
      <c r="A525" s="3"/>
      <c r="B525" s="3"/>
      <c r="C525" s="3"/>
    </row>
    <row r="526" spans="1:3" ht="15" customHeight="1">
      <c r="A526" s="3"/>
      <c r="B526" s="3"/>
      <c r="C526" s="3"/>
    </row>
    <row r="527" spans="1:3" ht="15" customHeight="1">
      <c r="A527" s="3"/>
      <c r="B527" s="3"/>
      <c r="C527" s="3"/>
    </row>
    <row r="528" spans="1:3" ht="15" customHeight="1">
      <c r="A528" s="3"/>
      <c r="B528" s="3"/>
      <c r="C528" s="3"/>
    </row>
    <row r="529" spans="1:3" ht="15" customHeight="1">
      <c r="A529" s="3"/>
      <c r="B529" s="3"/>
      <c r="C529" s="3"/>
    </row>
    <row r="530" spans="1:3" ht="15" customHeight="1">
      <c r="A530" s="3"/>
      <c r="B530" s="3"/>
      <c r="C530" s="3"/>
    </row>
    <row r="531" spans="1:3" ht="15" customHeight="1">
      <c r="A531" s="3"/>
      <c r="B531" s="3"/>
      <c r="C531" s="3"/>
    </row>
    <row r="532" spans="1:3" ht="15" customHeight="1">
      <c r="A532" s="3"/>
      <c r="B532" s="3"/>
      <c r="C532" s="3"/>
    </row>
    <row r="533" spans="1:3" ht="15" customHeight="1">
      <c r="A533" s="3"/>
      <c r="B533" s="3"/>
      <c r="C533" s="3"/>
    </row>
    <row r="534" spans="1:3" ht="15" customHeight="1">
      <c r="A534" s="3"/>
      <c r="B534" s="3"/>
      <c r="C534" s="3"/>
    </row>
    <row r="535" spans="1:3" ht="15" customHeight="1">
      <c r="A535" s="3"/>
      <c r="B535" s="3"/>
      <c r="C535" s="3"/>
    </row>
    <row r="536" spans="1:3" ht="15" customHeight="1">
      <c r="A536" s="3"/>
      <c r="B536" s="3"/>
      <c r="C536" s="3"/>
    </row>
    <row r="537" spans="1:3" ht="15" customHeight="1">
      <c r="A537" s="3"/>
      <c r="B537" s="3"/>
      <c r="C537" s="3"/>
    </row>
    <row r="538" spans="1:3" ht="15" customHeight="1">
      <c r="A538" s="3"/>
      <c r="B538" s="3"/>
      <c r="C538" s="3"/>
    </row>
    <row r="539" spans="1:3" ht="15" customHeight="1">
      <c r="A539" s="3"/>
      <c r="B539" s="3"/>
      <c r="C539" s="3"/>
    </row>
    <row r="540" spans="1:3" ht="15" customHeight="1">
      <c r="A540" s="3"/>
      <c r="B540" s="3"/>
      <c r="C540" s="3"/>
    </row>
    <row r="541" spans="1:3" ht="15" customHeight="1">
      <c r="A541" s="3"/>
      <c r="B541" s="3"/>
      <c r="C541" s="3"/>
    </row>
    <row r="542" spans="1:3" ht="15" customHeight="1">
      <c r="A542" s="3"/>
      <c r="B542" s="3"/>
      <c r="C542" s="3"/>
    </row>
    <row r="543" spans="1:3" ht="15" customHeight="1">
      <c r="A543" s="3"/>
      <c r="B543" s="3"/>
      <c r="C543" s="3"/>
    </row>
    <row r="544" spans="1:3" ht="15" customHeight="1">
      <c r="A544" s="3"/>
      <c r="B544" s="3"/>
      <c r="C544" s="3"/>
    </row>
    <row r="545" spans="1:3" ht="15" customHeight="1">
      <c r="A545" s="3"/>
      <c r="B545" s="3"/>
      <c r="C545" s="3"/>
    </row>
    <row r="546" spans="1:3" ht="15" customHeight="1">
      <c r="A546" s="3"/>
      <c r="B546" s="3"/>
      <c r="C546" s="3"/>
    </row>
    <row r="547" spans="1:3" ht="15" customHeight="1">
      <c r="A547" s="3"/>
      <c r="B547" s="3"/>
      <c r="C547" s="3"/>
    </row>
    <row r="548" spans="1:3" ht="15" customHeight="1">
      <c r="A548" s="3"/>
      <c r="B548" s="3"/>
      <c r="C548" s="3"/>
    </row>
    <row r="549" spans="1:3" ht="15" customHeight="1">
      <c r="A549" s="3"/>
      <c r="B549" s="3"/>
      <c r="C549" s="3"/>
    </row>
    <row r="550" spans="1:3" ht="15" customHeight="1">
      <c r="A550" s="3"/>
      <c r="B550" s="3"/>
      <c r="C550" s="3"/>
    </row>
    <row r="551" spans="1:3" ht="15" customHeight="1">
      <c r="A551" s="3"/>
      <c r="B551" s="3"/>
      <c r="C551" s="3"/>
    </row>
    <row r="552" spans="1:3" ht="15" customHeight="1">
      <c r="A552" s="3"/>
      <c r="B552" s="3"/>
      <c r="C552" s="3"/>
    </row>
    <row r="553" spans="1:3" ht="15" customHeight="1">
      <c r="A553" s="3"/>
      <c r="B553" s="3"/>
      <c r="C553" s="3"/>
    </row>
    <row r="554" spans="1:3" ht="15" customHeight="1">
      <c r="A554" s="3"/>
      <c r="B554" s="3"/>
      <c r="C554" s="3"/>
    </row>
    <row r="555" spans="1:3" ht="15" customHeight="1">
      <c r="A555" s="3"/>
      <c r="B555" s="3"/>
      <c r="C555" s="3"/>
    </row>
    <row r="556" spans="1:3" ht="15" customHeight="1">
      <c r="A556" s="3"/>
      <c r="B556" s="3"/>
      <c r="C556" s="3"/>
    </row>
    <row r="557" spans="1:3" ht="15" customHeight="1">
      <c r="A557" s="3"/>
      <c r="B557" s="3"/>
      <c r="C557" s="3"/>
    </row>
    <row r="558" spans="1:3" ht="15" customHeight="1">
      <c r="A558" s="3"/>
      <c r="B558" s="3"/>
      <c r="C558" s="3"/>
    </row>
    <row r="559" spans="1:3" ht="15" customHeight="1">
      <c r="A559" s="3"/>
      <c r="B559" s="3"/>
      <c r="C559" s="3"/>
    </row>
    <row r="560" spans="1:3" ht="15" customHeight="1">
      <c r="A560" s="3"/>
      <c r="B560" s="3"/>
      <c r="C560" s="3"/>
    </row>
    <row r="561" spans="1:3" ht="15" customHeight="1">
      <c r="A561" s="3"/>
      <c r="B561" s="3"/>
      <c r="C561" s="3"/>
    </row>
    <row r="562" spans="1:3" ht="15" customHeight="1">
      <c r="A562" s="3"/>
      <c r="B562" s="3"/>
      <c r="C562" s="3"/>
    </row>
    <row r="563" spans="1:3" ht="15" customHeight="1">
      <c r="A563" s="3"/>
      <c r="B563" s="3"/>
      <c r="C563" s="3"/>
    </row>
    <row r="564" spans="1:3" ht="15" customHeight="1">
      <c r="A564" s="3"/>
      <c r="B564" s="3"/>
      <c r="C564" s="3"/>
    </row>
    <row r="565" spans="1:3" ht="15" customHeight="1">
      <c r="A565" s="3"/>
      <c r="B565" s="3"/>
      <c r="C565" s="3"/>
    </row>
    <row r="566" spans="1:3" ht="15" customHeight="1">
      <c r="A566" s="3"/>
      <c r="B566" s="3"/>
      <c r="C566" s="3"/>
    </row>
    <row r="567" spans="1:3" ht="15" customHeight="1">
      <c r="A567" s="3"/>
      <c r="B567" s="3"/>
      <c r="C567" s="3"/>
    </row>
    <row r="568" spans="1:3" ht="15" customHeight="1">
      <c r="A568" s="3"/>
      <c r="B568" s="3"/>
      <c r="C568" s="3"/>
    </row>
    <row r="569" spans="1:3" ht="15" customHeight="1">
      <c r="A569" s="3"/>
      <c r="B569" s="3"/>
      <c r="C569" s="3"/>
    </row>
    <row r="570" spans="1:3" ht="15" customHeight="1">
      <c r="A570" s="3"/>
      <c r="B570" s="3"/>
      <c r="C570" s="3"/>
    </row>
    <row r="571" spans="1:3" ht="15" customHeight="1">
      <c r="A571" s="3"/>
      <c r="B571" s="3"/>
      <c r="C571" s="3"/>
    </row>
    <row r="572" spans="1:3" ht="15" customHeight="1">
      <c r="A572" s="3"/>
      <c r="B572" s="3"/>
      <c r="C572" s="3"/>
    </row>
    <row r="573" spans="1:3" ht="15" customHeight="1">
      <c r="A573" s="3"/>
      <c r="B573" s="3"/>
      <c r="C573" s="3"/>
    </row>
    <row r="574" spans="1:3" ht="15" customHeight="1">
      <c r="A574" s="3"/>
      <c r="B574" s="3"/>
      <c r="C574" s="3"/>
    </row>
    <row r="575" spans="1:3" ht="15" customHeight="1">
      <c r="A575" s="3"/>
      <c r="B575" s="3"/>
      <c r="C575" s="3"/>
    </row>
    <row r="576" spans="1:3" ht="15" customHeight="1">
      <c r="A576" s="3"/>
      <c r="B576" s="3"/>
      <c r="C576" s="3"/>
    </row>
    <row r="577" spans="1:3" ht="15" customHeight="1">
      <c r="A577" s="3"/>
      <c r="B577" s="3"/>
      <c r="C577" s="3"/>
    </row>
    <row r="578" spans="1:3" ht="15" customHeight="1">
      <c r="A578" s="3"/>
      <c r="B578" s="3"/>
      <c r="C578" s="3"/>
    </row>
    <row r="579" spans="1:3" ht="15" customHeight="1">
      <c r="A579" s="3"/>
      <c r="B579" s="3"/>
      <c r="C579" s="3"/>
    </row>
    <row r="580" spans="1:3" ht="15" customHeight="1">
      <c r="A580" s="3"/>
      <c r="B580" s="3"/>
      <c r="C580" s="3"/>
    </row>
    <row r="581" spans="1:3" ht="15" customHeight="1">
      <c r="A581" s="3"/>
      <c r="B581" s="3"/>
      <c r="C581" s="3"/>
    </row>
    <row r="582" spans="1:3" ht="15" customHeight="1">
      <c r="A582" s="3"/>
      <c r="B582" s="3"/>
      <c r="C582" s="3"/>
    </row>
    <row r="583" spans="1:3" ht="15" customHeight="1">
      <c r="A583" s="3"/>
      <c r="B583" s="3"/>
      <c r="C583" s="3"/>
    </row>
    <row r="584" spans="1:3" ht="15" customHeight="1">
      <c r="A584" s="3"/>
      <c r="B584" s="3"/>
      <c r="C584" s="3"/>
    </row>
    <row r="585" spans="1:3" ht="15" customHeight="1">
      <c r="A585" s="3"/>
      <c r="B585" s="3"/>
      <c r="C585" s="3"/>
    </row>
    <row r="586" spans="1:3" ht="15" customHeight="1">
      <c r="A586" s="3"/>
      <c r="B586" s="3"/>
      <c r="C586" s="3"/>
    </row>
    <row r="587" spans="1:3" ht="15" customHeight="1">
      <c r="A587" s="3"/>
      <c r="B587" s="3"/>
      <c r="C587" s="3"/>
    </row>
    <row r="588" spans="1:3" ht="15" customHeight="1">
      <c r="A588" s="3"/>
      <c r="B588" s="3"/>
      <c r="C588" s="3"/>
    </row>
    <row r="589" spans="1:3" ht="15" customHeight="1">
      <c r="A589" s="3"/>
      <c r="B589" s="3"/>
      <c r="C589" s="3"/>
    </row>
    <row r="590" spans="1:3" ht="15" customHeight="1">
      <c r="A590" s="3"/>
      <c r="B590" s="3"/>
      <c r="C590" s="3"/>
    </row>
    <row r="591" spans="1:3" ht="15" customHeight="1">
      <c r="A591" s="3"/>
      <c r="B591" s="3"/>
      <c r="C591" s="3"/>
    </row>
    <row r="592" spans="1:3" ht="15" customHeight="1">
      <c r="A592" s="3"/>
      <c r="B592" s="3"/>
      <c r="C592" s="3"/>
    </row>
    <row r="593" spans="1:3" ht="15" customHeight="1">
      <c r="A593" s="3"/>
      <c r="B593" s="3"/>
      <c r="C593" s="3"/>
    </row>
    <row r="594" spans="1:3" ht="15" customHeight="1">
      <c r="A594" s="3"/>
      <c r="B594" s="3"/>
      <c r="C594" s="3"/>
    </row>
    <row r="595" spans="1:3" ht="15" customHeight="1">
      <c r="A595" s="3"/>
      <c r="B595" s="3"/>
      <c r="C595" s="3"/>
    </row>
    <row r="596" spans="1:3" ht="15" customHeight="1">
      <c r="A596" s="3"/>
      <c r="B596" s="3"/>
      <c r="C596" s="3"/>
    </row>
    <row r="597" spans="1:3" ht="15" customHeight="1">
      <c r="A597" s="3"/>
      <c r="B597" s="3"/>
      <c r="C597" s="3"/>
    </row>
    <row r="598" spans="1:3" ht="15" customHeight="1">
      <c r="A598" s="3"/>
      <c r="B598" s="3"/>
      <c r="C598" s="3"/>
    </row>
    <row r="599" spans="1:3" ht="15" customHeight="1">
      <c r="A599" s="3"/>
      <c r="B599" s="3"/>
      <c r="C599" s="3"/>
    </row>
    <row r="600" spans="1:3" ht="15" customHeight="1">
      <c r="A600" s="3"/>
      <c r="B600" s="3"/>
      <c r="C600" s="3"/>
    </row>
    <row r="601" spans="1:3" ht="15" customHeight="1">
      <c r="A601" s="3"/>
      <c r="B601" s="3"/>
      <c r="C601" s="3"/>
    </row>
    <row r="602" spans="1:3" ht="15" customHeight="1">
      <c r="A602" s="3"/>
      <c r="B602" s="3"/>
      <c r="C602" s="3"/>
    </row>
    <row r="603" spans="1:3" ht="15" customHeight="1">
      <c r="A603" s="3"/>
      <c r="B603" s="3"/>
      <c r="C603" s="3"/>
    </row>
    <row r="604" spans="1:3" ht="15" customHeight="1">
      <c r="A604" s="3"/>
      <c r="B604" s="3"/>
      <c r="C604" s="3"/>
    </row>
    <row r="605" spans="1:3" ht="15" customHeight="1">
      <c r="A605" s="3"/>
      <c r="B605" s="3"/>
      <c r="C605" s="3"/>
    </row>
    <row r="606" spans="1:3" ht="15" customHeight="1">
      <c r="A606" s="3"/>
      <c r="B606" s="3"/>
      <c r="C606" s="3"/>
    </row>
    <row r="607" spans="1:3" ht="15" customHeight="1">
      <c r="A607" s="3"/>
      <c r="B607" s="3"/>
      <c r="C607" s="3"/>
    </row>
    <row r="608" spans="1:3" ht="15" customHeight="1">
      <c r="A608" s="3"/>
      <c r="B608" s="3"/>
      <c r="C608" s="3"/>
    </row>
    <row r="609" spans="1:3" ht="15" customHeight="1">
      <c r="A609" s="3"/>
      <c r="B609" s="3"/>
      <c r="C609" s="3"/>
    </row>
    <row r="610" spans="1:3" ht="15" customHeight="1">
      <c r="A610" s="3"/>
      <c r="B610" s="3"/>
      <c r="C610" s="3"/>
    </row>
    <row r="611" spans="1:3" ht="15" customHeight="1">
      <c r="A611" s="3"/>
      <c r="B611" s="3"/>
      <c r="C611" s="3"/>
    </row>
    <row r="612" spans="1:3" ht="15" customHeight="1">
      <c r="A612" s="3"/>
      <c r="B612" s="3"/>
      <c r="C612" s="3"/>
    </row>
    <row r="613" spans="1:3" ht="15" customHeight="1">
      <c r="A613" s="3"/>
      <c r="B613" s="3"/>
      <c r="C613" s="3"/>
    </row>
    <row r="614" spans="1:3" ht="15" customHeight="1">
      <c r="A614" s="3"/>
      <c r="B614" s="3"/>
      <c r="C614" s="3"/>
    </row>
    <row r="615" spans="1:3" ht="15" customHeight="1">
      <c r="A615" s="3"/>
      <c r="B615" s="3"/>
      <c r="C615" s="3"/>
    </row>
    <row r="616" spans="1:3" ht="15" customHeight="1">
      <c r="A616" s="3"/>
      <c r="B616" s="3"/>
      <c r="C616" s="3"/>
    </row>
    <row r="617" spans="1:3" ht="15" customHeight="1">
      <c r="A617" s="3"/>
      <c r="B617" s="3"/>
      <c r="C617" s="3"/>
    </row>
    <row r="618" spans="1:3" ht="15" customHeight="1">
      <c r="A618" s="3"/>
      <c r="B618" s="3"/>
      <c r="C618" s="3"/>
    </row>
    <row r="619" spans="1:3" ht="15" customHeight="1">
      <c r="A619" s="3"/>
      <c r="B619" s="3"/>
      <c r="C619" s="3"/>
    </row>
    <row r="620" spans="1:3" ht="15" customHeight="1">
      <c r="A620" s="3"/>
      <c r="B620" s="3"/>
      <c r="C620" s="3"/>
    </row>
    <row r="621" spans="1:3" ht="15" customHeight="1">
      <c r="A621" s="3"/>
      <c r="B621" s="3"/>
      <c r="C621" s="3"/>
    </row>
    <row r="622" spans="1:3" ht="15" customHeight="1">
      <c r="A622" s="3"/>
      <c r="B622" s="3"/>
      <c r="C622" s="3"/>
    </row>
    <row r="623" spans="1:3" ht="15" customHeight="1">
      <c r="A623" s="3"/>
      <c r="B623" s="3"/>
      <c r="C623" s="3"/>
    </row>
    <row r="624" spans="1:3" ht="15" customHeight="1">
      <c r="A624" s="3"/>
      <c r="B624" s="3"/>
      <c r="C624" s="3"/>
    </row>
    <row r="625" spans="1:3" ht="15" customHeight="1">
      <c r="A625" s="3"/>
      <c r="B625" s="3"/>
      <c r="C625" s="3"/>
    </row>
    <row r="626" spans="1:3" ht="15" customHeight="1">
      <c r="A626" s="3"/>
      <c r="B626" s="3"/>
      <c r="C626" s="3"/>
    </row>
    <row r="627" spans="1:3" ht="15" customHeight="1">
      <c r="A627" s="3"/>
      <c r="B627" s="3"/>
      <c r="C627" s="3"/>
    </row>
    <row r="628" spans="1:3" ht="15" customHeight="1">
      <c r="A628" s="3"/>
      <c r="B628" s="3"/>
      <c r="C628" s="3"/>
    </row>
    <row r="629" spans="1:3" ht="15" customHeight="1">
      <c r="A629" s="3"/>
      <c r="B629" s="3"/>
      <c r="C629" s="3"/>
    </row>
    <row r="630" spans="1:3" ht="15" customHeight="1">
      <c r="A630" s="3"/>
      <c r="B630" s="3"/>
      <c r="C630" s="3"/>
    </row>
    <row r="631" spans="1:3" ht="15" customHeight="1">
      <c r="A631" s="3"/>
      <c r="B631" s="3"/>
      <c r="C631" s="3"/>
    </row>
    <row r="632" spans="1:3" ht="15" customHeight="1">
      <c r="A632" s="3"/>
      <c r="B632" s="3"/>
      <c r="C632" s="3"/>
    </row>
    <row r="633" spans="1:3" ht="15" customHeight="1">
      <c r="A633" s="3"/>
      <c r="B633" s="3"/>
      <c r="C633" s="3"/>
    </row>
    <row r="634" spans="1:3" ht="15" customHeight="1">
      <c r="A634" s="3"/>
      <c r="B634" s="3"/>
      <c r="C634" s="3"/>
    </row>
    <row r="635" spans="1:3" ht="15" customHeight="1">
      <c r="A635" s="3"/>
      <c r="B635" s="3"/>
      <c r="C635" s="3"/>
    </row>
    <row r="636" spans="1:3" ht="15" customHeight="1">
      <c r="A636" s="3"/>
      <c r="B636" s="3"/>
      <c r="C636" s="3"/>
    </row>
    <row r="637" spans="1:3" ht="15" customHeight="1">
      <c r="A637" s="3"/>
      <c r="B637" s="3"/>
      <c r="C637" s="3"/>
    </row>
    <row r="638" spans="1:3" ht="15" customHeight="1">
      <c r="A638" s="3"/>
      <c r="B638" s="3"/>
      <c r="C638" s="3"/>
    </row>
    <row r="639" spans="1:3" ht="15" customHeight="1">
      <c r="A639" s="3"/>
      <c r="B639" s="3"/>
      <c r="C639" s="3"/>
    </row>
    <row r="640" spans="1:3" ht="15" customHeight="1">
      <c r="A640" s="3"/>
      <c r="B640" s="3"/>
      <c r="C640" s="3"/>
    </row>
    <row r="641" spans="1:3" ht="15" customHeight="1">
      <c r="A641" s="3"/>
      <c r="B641" s="3"/>
      <c r="C641" s="3"/>
    </row>
    <row r="642" spans="1:3" ht="15" customHeight="1">
      <c r="A642" s="3"/>
      <c r="B642" s="3"/>
      <c r="C642" s="3"/>
    </row>
    <row r="643" spans="1:3" ht="15" customHeight="1">
      <c r="A643" s="3"/>
      <c r="B643" s="3"/>
      <c r="C643" s="3"/>
    </row>
    <row r="644" spans="1:3" ht="15" customHeight="1">
      <c r="A644" s="3"/>
      <c r="B644" s="3"/>
      <c r="C644" s="3"/>
    </row>
    <row r="645" spans="1:3" ht="15" customHeight="1">
      <c r="A645" s="3"/>
      <c r="B645" s="3"/>
      <c r="C645" s="3"/>
    </row>
    <row r="646" spans="1:3" ht="15" customHeight="1">
      <c r="A646" s="3"/>
      <c r="B646" s="3"/>
      <c r="C646" s="3"/>
    </row>
    <row r="647" spans="1:3" ht="15" customHeight="1">
      <c r="A647" s="3"/>
      <c r="B647" s="3"/>
      <c r="C647" s="3"/>
    </row>
    <row r="648" spans="1:3" ht="15" customHeight="1">
      <c r="A648" s="3"/>
      <c r="B648" s="3"/>
      <c r="C648" s="3"/>
    </row>
    <row r="649" spans="1:3" ht="15" customHeight="1">
      <c r="A649" s="3"/>
      <c r="B649" s="3"/>
      <c r="C649" s="3"/>
    </row>
    <row r="650" spans="1:3" ht="15" customHeight="1">
      <c r="A650" s="3"/>
      <c r="B650" s="3"/>
      <c r="C650" s="3"/>
    </row>
    <row r="651" spans="1:3" ht="15" customHeight="1">
      <c r="A651" s="3"/>
      <c r="B651" s="3"/>
      <c r="C651" s="3"/>
    </row>
    <row r="652" spans="1:3" ht="15" customHeight="1">
      <c r="A652" s="3"/>
      <c r="B652" s="3"/>
      <c r="C652" s="3"/>
    </row>
    <row r="653" spans="1:3" ht="15" customHeight="1">
      <c r="A653" s="3"/>
      <c r="B653" s="3"/>
      <c r="C653" s="3"/>
    </row>
    <row r="654" spans="1:3" ht="15" customHeight="1">
      <c r="A654" s="3"/>
      <c r="B654" s="3"/>
      <c r="C654" s="3"/>
    </row>
    <row r="655" spans="1:3" ht="15" customHeight="1">
      <c r="A655" s="3"/>
      <c r="B655" s="3"/>
      <c r="C655" s="3"/>
    </row>
    <row r="656" spans="1:3" ht="15" customHeight="1">
      <c r="A656" s="3"/>
      <c r="B656" s="3"/>
      <c r="C656" s="3"/>
    </row>
    <row r="657" spans="1:3" ht="15" customHeight="1">
      <c r="A657" s="3"/>
      <c r="B657" s="3"/>
      <c r="C657" s="3"/>
    </row>
    <row r="658" spans="1:3" ht="15" customHeight="1">
      <c r="A658" s="3"/>
      <c r="B658" s="3"/>
      <c r="C658" s="3"/>
    </row>
    <row r="659" spans="1:3" ht="15" customHeight="1">
      <c r="A659" s="3"/>
      <c r="B659" s="3"/>
      <c r="C659" s="3"/>
    </row>
    <row r="660" spans="1:3" ht="15" customHeight="1">
      <c r="A660" s="3"/>
      <c r="B660" s="3"/>
      <c r="C660" s="3"/>
    </row>
    <row r="661" spans="1:3" ht="15" customHeight="1">
      <c r="A661" s="3"/>
      <c r="B661" s="3"/>
      <c r="C661" s="3"/>
    </row>
    <row r="662" spans="1:3" ht="15" customHeight="1">
      <c r="A662" s="3"/>
      <c r="B662" s="3"/>
      <c r="C662" s="3"/>
    </row>
    <row r="663" spans="1:3" ht="15" customHeight="1">
      <c r="A663" s="3"/>
      <c r="B663" s="3"/>
      <c r="C663" s="3"/>
    </row>
    <row r="664" spans="1:3" ht="15" customHeight="1">
      <c r="A664" s="3"/>
      <c r="B664" s="3"/>
      <c r="C664" s="3"/>
    </row>
    <row r="665" spans="1:3" ht="15" customHeight="1">
      <c r="A665" s="3"/>
      <c r="B665" s="3"/>
      <c r="C665" s="3"/>
    </row>
    <row r="666" spans="1:3" ht="15" customHeight="1">
      <c r="A666" s="3"/>
      <c r="B666" s="3"/>
      <c r="C666" s="3"/>
    </row>
    <row r="667" spans="1:3" ht="15" customHeight="1">
      <c r="A667" s="3"/>
      <c r="B667" s="3"/>
      <c r="C667" s="3"/>
    </row>
    <row r="668" spans="1:3" ht="15" customHeight="1">
      <c r="A668" s="3"/>
      <c r="B668" s="3"/>
      <c r="C668" s="3"/>
    </row>
    <row r="669" spans="1:3" ht="15" customHeight="1">
      <c r="A669" s="3"/>
      <c r="B669" s="3"/>
      <c r="C669" s="3"/>
    </row>
    <row r="670" spans="1:3" ht="15" customHeight="1">
      <c r="A670" s="3"/>
      <c r="B670" s="3"/>
      <c r="C670" s="3"/>
    </row>
    <row r="671" spans="1:3" ht="15" customHeight="1">
      <c r="A671" s="3"/>
      <c r="B671" s="3"/>
      <c r="C671" s="3"/>
    </row>
    <row r="672" spans="1:3" ht="15" customHeight="1">
      <c r="A672" s="3"/>
      <c r="B672" s="3"/>
      <c r="C672" s="3"/>
    </row>
    <row r="673" spans="1:3" ht="15" customHeight="1">
      <c r="A673" s="3"/>
      <c r="B673" s="3"/>
      <c r="C673" s="3"/>
    </row>
    <row r="674" spans="1:3" ht="15" customHeight="1">
      <c r="A674" s="3"/>
      <c r="B674" s="3"/>
      <c r="C674" s="3"/>
    </row>
    <row r="675" spans="1:3" ht="15" customHeight="1">
      <c r="A675" s="3"/>
      <c r="B675" s="3"/>
      <c r="C675" s="3"/>
    </row>
    <row r="676" spans="1:3" ht="15" customHeight="1">
      <c r="A676" s="3"/>
      <c r="B676" s="3"/>
      <c r="C676" s="3"/>
    </row>
    <row r="677" spans="1:3" ht="15" customHeight="1">
      <c r="A677" s="3"/>
      <c r="B677" s="3"/>
      <c r="C677" s="3"/>
    </row>
    <row r="678" spans="1:3" ht="15" customHeight="1">
      <c r="A678" s="3"/>
      <c r="B678" s="3"/>
      <c r="C678" s="3"/>
    </row>
    <row r="679" spans="1:3" ht="15" customHeight="1">
      <c r="A679" s="3"/>
      <c r="B679" s="3"/>
      <c r="C679" s="3"/>
    </row>
    <row r="680" spans="1:3" ht="15" customHeight="1">
      <c r="A680" s="3"/>
      <c r="B680" s="3"/>
      <c r="C680" s="3"/>
    </row>
    <row r="681" spans="1:3" ht="15" customHeight="1">
      <c r="A681" s="3"/>
      <c r="B681" s="3"/>
      <c r="C681" s="3"/>
    </row>
    <row r="682" spans="1:3" ht="15" customHeight="1">
      <c r="A682" s="3"/>
      <c r="B682" s="3"/>
      <c r="C682" s="3"/>
    </row>
    <row r="683" spans="1:3" ht="15" customHeight="1">
      <c r="A683" s="3"/>
      <c r="B683" s="3"/>
      <c r="C683" s="3"/>
    </row>
    <row r="684" spans="1:3" ht="15" customHeight="1">
      <c r="A684" s="3"/>
      <c r="B684" s="3"/>
      <c r="C684" s="3"/>
    </row>
    <row r="685" spans="1:3" ht="15" customHeight="1">
      <c r="A685" s="3"/>
      <c r="B685" s="3"/>
      <c r="C685" s="3"/>
    </row>
    <row r="686" spans="1:3" ht="15" customHeight="1">
      <c r="A686" s="3"/>
      <c r="B686" s="3"/>
      <c r="C686" s="3"/>
    </row>
    <row r="687" spans="1:3" ht="15" customHeight="1">
      <c r="A687" s="3"/>
      <c r="B687" s="3"/>
      <c r="C687" s="3"/>
    </row>
    <row r="688" spans="1:3" ht="15" customHeight="1">
      <c r="A688" s="3"/>
      <c r="B688" s="3"/>
      <c r="C688" s="3"/>
    </row>
    <row r="689" spans="1:3" ht="15" customHeight="1">
      <c r="A689" s="3"/>
      <c r="B689" s="3"/>
      <c r="C689" s="3"/>
    </row>
    <row r="690" spans="1:3" ht="15" customHeight="1">
      <c r="A690" s="3"/>
      <c r="B690" s="3"/>
      <c r="C690" s="3"/>
    </row>
    <row r="691" spans="1:3" ht="15" customHeight="1">
      <c r="A691" s="3"/>
      <c r="B691" s="3"/>
      <c r="C691" s="3"/>
    </row>
    <row r="692" spans="1:3" ht="15" customHeight="1">
      <c r="A692" s="3"/>
      <c r="B692" s="3"/>
      <c r="C692" s="3"/>
    </row>
    <row r="693" spans="1:3" ht="15" customHeight="1">
      <c r="A693" s="3"/>
      <c r="B693" s="3"/>
      <c r="C693" s="3"/>
    </row>
    <row r="694" spans="1:3" ht="15" customHeight="1">
      <c r="A694" s="3"/>
      <c r="B694" s="3"/>
      <c r="C694" s="3"/>
    </row>
    <row r="695" spans="1:3" ht="15" customHeight="1">
      <c r="A695" s="3"/>
      <c r="B695" s="3"/>
      <c r="C695" s="3"/>
    </row>
    <row r="696" spans="1:3" ht="15" customHeight="1">
      <c r="A696" s="3"/>
      <c r="B696" s="3"/>
      <c r="C696" s="3"/>
    </row>
    <row r="697" spans="1:3" ht="15" customHeight="1">
      <c r="A697" s="3"/>
      <c r="B697" s="3"/>
      <c r="C697" s="3"/>
    </row>
    <row r="698" spans="1:3" ht="15" customHeight="1">
      <c r="A698" s="3"/>
      <c r="B698" s="3"/>
      <c r="C698" s="3"/>
    </row>
    <row r="699" spans="1:3" ht="15" customHeight="1">
      <c r="A699" s="3"/>
      <c r="B699" s="3"/>
      <c r="C699" s="3"/>
    </row>
    <row r="700" spans="1:3" ht="15" customHeight="1">
      <c r="A700" s="3"/>
      <c r="B700" s="3"/>
      <c r="C700" s="3"/>
    </row>
    <row r="701" spans="1:3" ht="15" customHeight="1">
      <c r="A701" s="3"/>
      <c r="B701" s="3"/>
      <c r="C701" s="3"/>
    </row>
    <row r="702" spans="1:3" ht="15" customHeight="1">
      <c r="A702" s="3"/>
      <c r="B702" s="3"/>
      <c r="C702" s="3"/>
    </row>
    <row r="703" spans="1:3" ht="15" customHeight="1">
      <c r="A703" s="3"/>
      <c r="B703" s="3"/>
      <c r="C703" s="3"/>
    </row>
    <row r="704" spans="1:3" ht="15" customHeight="1">
      <c r="A704" s="3"/>
      <c r="B704" s="3"/>
      <c r="C704" s="3"/>
    </row>
    <row r="705" spans="1:3" ht="15" customHeight="1">
      <c r="A705" s="3"/>
      <c r="B705" s="3"/>
      <c r="C705" s="3"/>
    </row>
    <row r="706" spans="1:3" ht="15" customHeight="1">
      <c r="A706" s="3"/>
      <c r="B706" s="3"/>
      <c r="C706" s="3"/>
    </row>
    <row r="707" spans="1:3" ht="15" customHeight="1">
      <c r="A707" s="3"/>
      <c r="B707" s="3"/>
      <c r="C707" s="3"/>
    </row>
    <row r="708" spans="1:3" ht="15" customHeight="1">
      <c r="A708" s="3"/>
      <c r="B708" s="3"/>
      <c r="C708" s="3"/>
    </row>
    <row r="709" spans="1:3" ht="15" customHeight="1">
      <c r="A709" s="3"/>
      <c r="B709" s="3"/>
      <c r="C709" s="3"/>
    </row>
    <row r="710" spans="1:3" ht="15" customHeight="1">
      <c r="A710" s="3"/>
      <c r="B710" s="3"/>
      <c r="C710" s="3"/>
    </row>
    <row r="711" spans="1:3" ht="15" customHeight="1">
      <c r="A711" s="3"/>
      <c r="B711" s="3"/>
      <c r="C711" s="3"/>
    </row>
    <row r="712" spans="1:3" ht="15" customHeight="1">
      <c r="A712" s="3"/>
      <c r="B712" s="3"/>
      <c r="C712" s="3"/>
    </row>
    <row r="713" spans="1:3" ht="15" customHeight="1">
      <c r="A713" s="3"/>
      <c r="B713" s="3"/>
      <c r="C713" s="3"/>
    </row>
    <row r="714" spans="1:3" ht="15" customHeight="1">
      <c r="A714" s="3"/>
      <c r="B714" s="3"/>
      <c r="C714" s="3"/>
    </row>
    <row r="715" spans="1:3" ht="15" customHeight="1">
      <c r="A715" s="3"/>
      <c r="B715" s="3"/>
      <c r="C715" s="3"/>
    </row>
    <row r="716" spans="1:3" ht="15" customHeight="1">
      <c r="A716" s="3"/>
      <c r="B716" s="3"/>
      <c r="C716" s="3"/>
    </row>
    <row r="717" spans="1:3" ht="15" customHeight="1">
      <c r="A717" s="3"/>
      <c r="B717" s="3"/>
      <c r="C717" s="3"/>
    </row>
    <row r="718" spans="1:3" ht="15" customHeight="1">
      <c r="A718" s="3"/>
      <c r="B718" s="3"/>
      <c r="C718" s="3"/>
    </row>
    <row r="719" spans="1:3" ht="15" customHeight="1">
      <c r="A719" s="3"/>
      <c r="B719" s="3"/>
      <c r="C719" s="3"/>
    </row>
    <row r="720" spans="1:3" ht="15" customHeight="1">
      <c r="A720" s="3"/>
      <c r="B720" s="3"/>
      <c r="C720" s="3"/>
    </row>
    <row r="721" spans="1:3" ht="15" customHeight="1">
      <c r="A721" s="3"/>
      <c r="B721" s="3"/>
      <c r="C721" s="3"/>
    </row>
    <row r="722" spans="1:3" ht="15" customHeight="1">
      <c r="A722" s="3"/>
      <c r="B722" s="3"/>
      <c r="C722" s="3"/>
    </row>
    <row r="723" spans="1:3" ht="15" customHeight="1">
      <c r="A723" s="3"/>
      <c r="B723" s="3"/>
      <c r="C723" s="3"/>
    </row>
    <row r="724" spans="1:3" ht="15" customHeight="1">
      <c r="A724" s="3"/>
      <c r="B724" s="3"/>
      <c r="C724" s="3"/>
    </row>
    <row r="725" spans="1:3" ht="15" customHeight="1">
      <c r="A725" s="3"/>
      <c r="B725" s="3"/>
      <c r="C725" s="3"/>
    </row>
    <row r="726" spans="1:3" ht="15" customHeight="1">
      <c r="A726" s="3"/>
      <c r="B726" s="3"/>
      <c r="C726" s="3"/>
    </row>
    <row r="727" spans="1:3" ht="15" customHeight="1">
      <c r="A727" s="3"/>
      <c r="B727" s="3"/>
      <c r="C727" s="3"/>
    </row>
    <row r="728" spans="1:3" ht="15" customHeight="1">
      <c r="A728" s="3"/>
      <c r="B728" s="3"/>
      <c r="C728" s="3"/>
    </row>
    <row r="729" spans="1:3" ht="15" customHeight="1">
      <c r="A729" s="3"/>
      <c r="B729" s="3"/>
      <c r="C729" s="3"/>
    </row>
    <row r="730" spans="1:3" ht="15" customHeight="1">
      <c r="A730" s="3"/>
      <c r="B730" s="3"/>
      <c r="C730" s="3"/>
    </row>
    <row r="731" spans="1:3" ht="15" customHeight="1">
      <c r="A731" s="3"/>
      <c r="B731" s="3"/>
      <c r="C731" s="3"/>
    </row>
    <row r="732" spans="1:3" ht="15" customHeight="1">
      <c r="A732" s="3"/>
      <c r="B732" s="3"/>
      <c r="C732" s="3"/>
    </row>
    <row r="733" spans="1:3" ht="15" customHeight="1">
      <c r="A733" s="3"/>
      <c r="B733" s="3"/>
      <c r="C733" s="3"/>
    </row>
    <row r="734" spans="1:3" ht="15" customHeight="1">
      <c r="A734" s="3"/>
      <c r="B734" s="3"/>
      <c r="C734" s="3"/>
    </row>
    <row r="735" spans="1:3" ht="15" customHeight="1">
      <c r="A735" s="3"/>
      <c r="B735" s="3"/>
      <c r="C735" s="3"/>
    </row>
    <row r="736" spans="1:3" ht="15" customHeight="1">
      <c r="A736" s="3"/>
      <c r="B736" s="3"/>
      <c r="C736" s="3"/>
    </row>
    <row r="737" spans="1:3" ht="15" customHeight="1">
      <c r="A737" s="3"/>
      <c r="B737" s="3"/>
      <c r="C737" s="3"/>
    </row>
    <row r="738" spans="1:3" ht="15" customHeight="1">
      <c r="A738" s="3"/>
      <c r="B738" s="3"/>
      <c r="C738" s="3"/>
    </row>
    <row r="739" spans="1:3" ht="15" customHeight="1">
      <c r="A739" s="3"/>
      <c r="B739" s="3"/>
      <c r="C739" s="3"/>
    </row>
    <row r="740" spans="1:3" ht="15" customHeight="1">
      <c r="A740" s="3"/>
      <c r="B740" s="3"/>
      <c r="C740" s="3"/>
    </row>
    <row r="741" spans="1:3" ht="15" customHeight="1">
      <c r="A741" s="3"/>
      <c r="B741" s="3"/>
      <c r="C741" s="3"/>
    </row>
    <row r="742" spans="1:3" ht="15" customHeight="1">
      <c r="A742" s="3"/>
      <c r="B742" s="3"/>
      <c r="C742" s="3"/>
    </row>
    <row r="743" spans="1:3" ht="15" customHeight="1">
      <c r="A743" s="3"/>
      <c r="B743" s="3"/>
      <c r="C743" s="3"/>
    </row>
    <row r="744" spans="1:3" ht="15" customHeight="1">
      <c r="A744" s="3"/>
      <c r="B744" s="3"/>
      <c r="C744" s="3"/>
    </row>
    <row r="745" spans="1:3" ht="15" customHeight="1">
      <c r="A745" s="3"/>
      <c r="B745" s="3"/>
      <c r="C745" s="3"/>
    </row>
    <row r="746" spans="1:3" ht="15" customHeight="1">
      <c r="A746" s="3"/>
      <c r="B746" s="3"/>
      <c r="C746" s="3"/>
    </row>
    <row r="747" spans="1:3" ht="15" customHeight="1">
      <c r="A747" s="3"/>
      <c r="B747" s="3"/>
      <c r="C747" s="3"/>
    </row>
    <row r="748" spans="1:3" ht="15" customHeight="1">
      <c r="A748" s="3"/>
      <c r="B748" s="3"/>
      <c r="C748" s="3"/>
    </row>
    <row r="749" spans="1:3" ht="15" customHeight="1">
      <c r="A749" s="3"/>
      <c r="B749" s="3"/>
      <c r="C749" s="3"/>
    </row>
    <row r="750" spans="1:3" ht="15" customHeight="1">
      <c r="A750" s="3"/>
      <c r="B750" s="3"/>
      <c r="C750" s="3"/>
    </row>
    <row r="751" spans="1:3" ht="15" customHeight="1">
      <c r="A751" s="3"/>
      <c r="B751" s="3"/>
      <c r="C751" s="3"/>
    </row>
    <row r="752" spans="1:3" ht="15" customHeight="1">
      <c r="A752" s="3"/>
      <c r="B752" s="3"/>
      <c r="C752" s="3"/>
    </row>
    <row r="753" spans="1:3" ht="15" customHeight="1">
      <c r="A753" s="3"/>
      <c r="B753" s="3"/>
      <c r="C753" s="3"/>
    </row>
    <row r="754" spans="1:3" ht="15" customHeight="1">
      <c r="A754" s="3"/>
      <c r="B754" s="3"/>
      <c r="C754" s="3"/>
    </row>
    <row r="755" spans="1:3" ht="15" customHeight="1">
      <c r="A755" s="3"/>
      <c r="B755" s="3"/>
      <c r="C755" s="3"/>
    </row>
    <row r="756" spans="1:3" ht="15" customHeight="1">
      <c r="A756" s="3"/>
      <c r="B756" s="3"/>
      <c r="C756" s="3"/>
    </row>
    <row r="757" spans="1:3" ht="15" customHeight="1">
      <c r="A757" s="3"/>
      <c r="B757" s="3"/>
      <c r="C757" s="3"/>
    </row>
    <row r="758" spans="1:3" ht="15" customHeight="1">
      <c r="A758" s="3"/>
      <c r="B758" s="3"/>
      <c r="C758" s="3"/>
    </row>
    <row r="759" spans="1:3" ht="15" customHeight="1">
      <c r="A759" s="3"/>
      <c r="B759" s="3"/>
      <c r="C759" s="3"/>
    </row>
    <row r="760" spans="1:3" ht="15" customHeight="1">
      <c r="A760" s="3"/>
      <c r="B760" s="3"/>
      <c r="C760" s="3"/>
    </row>
    <row r="761" spans="1:3" ht="15" customHeight="1">
      <c r="A761" s="3"/>
      <c r="B761" s="3"/>
      <c r="C761" s="3"/>
    </row>
    <row r="762" spans="1:3" ht="15" customHeight="1">
      <c r="A762" s="3"/>
      <c r="B762" s="3"/>
      <c r="C762" s="3"/>
    </row>
    <row r="763" spans="1:3" ht="15" customHeight="1">
      <c r="A763" s="3"/>
      <c r="B763" s="3"/>
      <c r="C763" s="3"/>
    </row>
    <row r="764" spans="1:3" ht="15" customHeight="1">
      <c r="A764" s="3"/>
      <c r="B764" s="3"/>
      <c r="C764" s="3"/>
    </row>
    <row r="765" spans="1:3" ht="15" customHeight="1">
      <c r="A765" s="3"/>
      <c r="B765" s="3"/>
      <c r="C765" s="3"/>
    </row>
    <row r="766" spans="1:3" ht="15" customHeight="1">
      <c r="A766" s="3"/>
      <c r="B766" s="3"/>
      <c r="C766" s="3"/>
    </row>
    <row r="767" spans="1:3" ht="15" customHeight="1">
      <c r="A767" s="3"/>
      <c r="B767" s="3"/>
      <c r="C767" s="3"/>
    </row>
    <row r="768" spans="1:3" ht="15" customHeight="1">
      <c r="A768" s="3"/>
      <c r="B768" s="3"/>
      <c r="C768" s="3"/>
    </row>
    <row r="769" spans="1:3" ht="15" customHeight="1">
      <c r="A769" s="3"/>
      <c r="B769" s="3"/>
      <c r="C769" s="3"/>
    </row>
    <row r="770" spans="1:3" ht="15" customHeight="1">
      <c r="A770" s="3"/>
      <c r="B770" s="3"/>
      <c r="C770" s="3"/>
    </row>
    <row r="771" spans="1:3" ht="15" customHeight="1">
      <c r="A771" s="3"/>
      <c r="B771" s="3"/>
      <c r="C771" s="3"/>
    </row>
    <row r="772" spans="1:3" ht="15" customHeight="1">
      <c r="A772" s="3"/>
      <c r="B772" s="3"/>
      <c r="C772" s="3"/>
    </row>
    <row r="773" spans="1:3" ht="15" customHeight="1">
      <c r="A773" s="3"/>
      <c r="B773" s="3"/>
      <c r="C773" s="3"/>
    </row>
    <row r="774" spans="1:3" ht="15" customHeight="1">
      <c r="A774" s="3"/>
      <c r="B774" s="3"/>
      <c r="C774" s="3"/>
    </row>
    <row r="775" spans="1:3" ht="15" customHeight="1">
      <c r="A775" s="3"/>
      <c r="B775" s="3"/>
      <c r="C775" s="3"/>
    </row>
    <row r="776" spans="1:3" ht="15" customHeight="1">
      <c r="A776" s="3"/>
      <c r="B776" s="3"/>
      <c r="C776" s="3"/>
    </row>
    <row r="777" spans="1:3" ht="15" customHeight="1">
      <c r="A777" s="3"/>
      <c r="B777" s="3"/>
      <c r="C777" s="3"/>
    </row>
    <row r="778" spans="1:3" ht="15" customHeight="1">
      <c r="A778" s="3"/>
      <c r="B778" s="3"/>
      <c r="C778" s="3"/>
    </row>
    <row r="779" spans="1:3" ht="15" customHeight="1">
      <c r="A779" s="3"/>
      <c r="B779" s="3"/>
      <c r="C779" s="3"/>
    </row>
    <row r="780" spans="1:3" ht="15" customHeight="1">
      <c r="A780" s="3"/>
      <c r="B780" s="3"/>
      <c r="C780" s="3"/>
    </row>
    <row r="781" spans="1:3" ht="15" customHeight="1">
      <c r="A781" s="3"/>
      <c r="B781" s="3"/>
      <c r="C781" s="3"/>
    </row>
    <row r="782" spans="1:3" ht="15" customHeight="1">
      <c r="A782" s="3"/>
      <c r="B782" s="3"/>
      <c r="C782" s="3"/>
    </row>
    <row r="783" spans="1:3" ht="15" customHeight="1">
      <c r="A783" s="3"/>
      <c r="B783" s="3"/>
      <c r="C783" s="3"/>
    </row>
    <row r="784" spans="1:3" ht="15" customHeight="1">
      <c r="A784" s="3"/>
      <c r="B784" s="3"/>
      <c r="C784" s="3"/>
    </row>
    <row r="785" spans="1:3" ht="15" customHeight="1">
      <c r="A785" s="3"/>
      <c r="B785" s="3"/>
      <c r="C785" s="3"/>
    </row>
    <row r="786" spans="1:3" ht="15" customHeight="1">
      <c r="A786" s="3"/>
      <c r="B786" s="3"/>
      <c r="C786" s="3"/>
    </row>
    <row r="787" spans="1:3" ht="15" customHeight="1">
      <c r="A787" s="3"/>
      <c r="B787" s="3"/>
      <c r="C787" s="3"/>
    </row>
    <row r="788" spans="1:3" ht="15" customHeight="1">
      <c r="A788" s="3"/>
      <c r="B788" s="3"/>
      <c r="C788" s="3"/>
    </row>
    <row r="789" spans="1:3" ht="15" customHeight="1">
      <c r="A789" s="3"/>
      <c r="B789" s="3"/>
      <c r="C789" s="3"/>
    </row>
    <row r="790" spans="1:3" ht="15" customHeight="1">
      <c r="A790" s="3"/>
      <c r="B790" s="3"/>
      <c r="C790" s="3"/>
    </row>
    <row r="791" spans="1:3" ht="15" customHeight="1">
      <c r="A791" s="3"/>
      <c r="B791" s="3"/>
      <c r="C791" s="3"/>
    </row>
    <row r="792" spans="1:3" ht="15" customHeight="1">
      <c r="A792" s="3"/>
      <c r="B792" s="3"/>
      <c r="C792" s="3"/>
    </row>
    <row r="793" spans="1:3" ht="15" customHeight="1">
      <c r="A793" s="3"/>
      <c r="B793" s="3"/>
      <c r="C793" s="3"/>
    </row>
    <row r="794" spans="1:3" ht="15" customHeight="1">
      <c r="A794" s="3"/>
      <c r="B794" s="3"/>
      <c r="C794" s="3"/>
    </row>
    <row r="795" spans="1:3" ht="15" customHeight="1">
      <c r="A795" s="3"/>
      <c r="B795" s="3"/>
      <c r="C795" s="3"/>
    </row>
    <row r="796" spans="1:3" ht="15" customHeight="1">
      <c r="A796" s="3"/>
      <c r="B796" s="3"/>
      <c r="C796" s="3"/>
    </row>
    <row r="797" spans="1:3" ht="15" customHeight="1">
      <c r="A797" s="3"/>
      <c r="B797" s="3"/>
      <c r="C797" s="3"/>
    </row>
    <row r="798" spans="1:3" ht="15" customHeight="1">
      <c r="A798" s="3"/>
      <c r="B798" s="3"/>
      <c r="C798" s="3"/>
    </row>
    <row r="799" spans="1:3" ht="15" customHeight="1">
      <c r="A799" s="3"/>
      <c r="B799" s="3"/>
      <c r="C799" s="3"/>
    </row>
    <row r="800" spans="1:3" ht="15" customHeight="1">
      <c r="A800" s="3"/>
      <c r="B800" s="3"/>
      <c r="C800" s="3"/>
    </row>
    <row r="801" spans="1:3" ht="15" customHeight="1">
      <c r="A801" s="3"/>
      <c r="B801" s="3"/>
      <c r="C801" s="3"/>
    </row>
    <row r="802" spans="1:3" ht="15" customHeight="1">
      <c r="A802" s="3"/>
      <c r="B802" s="3"/>
      <c r="C802" s="3"/>
    </row>
    <row r="803" spans="1:3" ht="15" customHeight="1">
      <c r="A803" s="3"/>
      <c r="B803" s="3"/>
      <c r="C803" s="3"/>
    </row>
    <row r="804" spans="1:3" ht="15" customHeight="1">
      <c r="A804" s="3"/>
      <c r="B804" s="3"/>
      <c r="C804" s="3"/>
    </row>
    <row r="805" spans="1:3" ht="15" customHeight="1">
      <c r="A805" s="3"/>
      <c r="B805" s="3"/>
      <c r="C805" s="3"/>
    </row>
    <row r="806" spans="1:3" ht="15" customHeight="1">
      <c r="A806" s="3"/>
      <c r="B806" s="3"/>
      <c r="C806" s="3"/>
    </row>
    <row r="807" spans="1:3" ht="15" customHeight="1">
      <c r="A807" s="3"/>
      <c r="B807" s="3"/>
      <c r="C807" s="3"/>
    </row>
    <row r="808" spans="1:3" ht="15" customHeight="1">
      <c r="A808" s="3"/>
      <c r="B808" s="3"/>
      <c r="C808" s="3"/>
    </row>
    <row r="809" spans="1:3" ht="15" customHeight="1">
      <c r="A809" s="3"/>
      <c r="B809" s="3"/>
      <c r="C809" s="3"/>
    </row>
    <row r="810" spans="1:3" ht="15" customHeight="1">
      <c r="A810" s="3"/>
      <c r="B810" s="3"/>
      <c r="C810" s="3"/>
    </row>
    <row r="811" spans="1:3" ht="15" customHeight="1">
      <c r="A811" s="3"/>
      <c r="B811" s="3"/>
      <c r="C811" s="3"/>
    </row>
    <row r="812" spans="1:3" ht="15" customHeight="1">
      <c r="A812" s="3"/>
      <c r="B812" s="3"/>
      <c r="C812" s="3"/>
    </row>
    <row r="813" spans="1:3" ht="15" customHeight="1">
      <c r="A813" s="3"/>
      <c r="B813" s="3"/>
      <c r="C813" s="3"/>
    </row>
    <row r="814" spans="1:3" ht="15" customHeight="1">
      <c r="A814" s="3"/>
      <c r="B814" s="3"/>
      <c r="C814" s="3"/>
    </row>
    <row r="815" spans="1:3" ht="15" customHeight="1">
      <c r="A815" s="3"/>
      <c r="B815" s="3"/>
      <c r="C815" s="3"/>
    </row>
    <row r="816" spans="1:3" ht="15" customHeight="1">
      <c r="A816" s="3"/>
      <c r="B816" s="3"/>
      <c r="C816" s="3"/>
    </row>
    <row r="817" spans="1:3" ht="15" customHeight="1">
      <c r="A817" s="3"/>
      <c r="B817" s="3"/>
      <c r="C817" s="3"/>
    </row>
    <row r="818" spans="1:3" ht="15" customHeight="1">
      <c r="A818" s="3"/>
      <c r="B818" s="3"/>
      <c r="C818" s="3"/>
    </row>
    <row r="819" spans="1:3" ht="15" customHeight="1">
      <c r="A819" s="3"/>
      <c r="B819" s="3"/>
      <c r="C819" s="3"/>
    </row>
    <row r="820" spans="1:3" ht="15" customHeight="1">
      <c r="A820" s="3"/>
      <c r="B820" s="3"/>
      <c r="C820" s="3"/>
    </row>
    <row r="821" spans="1:3" ht="15" customHeight="1">
      <c r="A821" s="3"/>
      <c r="B821" s="3"/>
      <c r="C821" s="3"/>
    </row>
    <row r="822" spans="1:3" ht="15" customHeight="1">
      <c r="A822" s="3"/>
      <c r="B822" s="3"/>
      <c r="C822" s="3"/>
    </row>
    <row r="823" spans="1:3" ht="15" customHeight="1">
      <c r="A823" s="3"/>
      <c r="B823" s="3"/>
      <c r="C823" s="3"/>
    </row>
    <row r="824" spans="1:3" ht="15" customHeight="1">
      <c r="A824" s="3"/>
      <c r="B824" s="3"/>
      <c r="C824" s="3"/>
    </row>
    <row r="825" spans="1:3" ht="15" customHeight="1">
      <c r="A825" s="3"/>
      <c r="B825" s="3"/>
      <c r="C825" s="3"/>
    </row>
    <row r="826" spans="1:3" ht="15" customHeight="1">
      <c r="A826" s="3"/>
      <c r="B826" s="3"/>
      <c r="C826" s="3"/>
    </row>
    <row r="827" spans="1:3" ht="15" customHeight="1">
      <c r="A827" s="3"/>
      <c r="B827" s="3"/>
      <c r="C827" s="3"/>
    </row>
    <row r="828" spans="1:3" ht="15" customHeight="1">
      <c r="A828" s="3"/>
      <c r="B828" s="3"/>
      <c r="C828" s="3"/>
    </row>
    <row r="829" spans="1:3" ht="15" customHeight="1">
      <c r="A829" s="3"/>
      <c r="B829" s="3"/>
      <c r="C829" s="3"/>
    </row>
    <row r="830" spans="1:3" ht="15" customHeight="1">
      <c r="A830" s="3"/>
      <c r="B830" s="3"/>
      <c r="C830" s="3"/>
    </row>
    <row r="831" spans="1:3" ht="15" customHeight="1">
      <c r="A831" s="3"/>
      <c r="B831" s="3"/>
      <c r="C831" s="3"/>
    </row>
    <row r="832" spans="1:3" ht="15" customHeight="1">
      <c r="A832" s="3"/>
      <c r="B832" s="3"/>
      <c r="C832" s="3"/>
    </row>
    <row r="833" spans="1:3" ht="15" customHeight="1">
      <c r="A833" s="3"/>
      <c r="B833" s="3"/>
      <c r="C833" s="3"/>
    </row>
    <row r="834" spans="1:3" ht="15" customHeight="1">
      <c r="A834" s="3"/>
      <c r="B834" s="3"/>
      <c r="C834" s="3"/>
    </row>
    <row r="835" spans="1:3" ht="15" customHeight="1">
      <c r="A835" s="3"/>
      <c r="B835" s="3"/>
      <c r="C835" s="3"/>
    </row>
    <row r="836" spans="1:3" ht="15" customHeight="1">
      <c r="A836" s="3"/>
      <c r="B836" s="3"/>
      <c r="C836" s="3"/>
    </row>
    <row r="837" spans="1:3" ht="15" customHeight="1">
      <c r="A837" s="3"/>
      <c r="B837" s="3"/>
      <c r="C837" s="3"/>
    </row>
    <row r="838" spans="1:3" ht="15" customHeight="1">
      <c r="A838" s="3"/>
      <c r="B838" s="3"/>
      <c r="C838" s="3"/>
    </row>
    <row r="839" spans="1:3" ht="15" customHeight="1">
      <c r="A839" s="3"/>
      <c r="B839" s="3"/>
      <c r="C839" s="3"/>
    </row>
    <row r="840" spans="1:3" ht="15" customHeight="1">
      <c r="A840" s="3"/>
      <c r="B840" s="3"/>
      <c r="C840" s="3"/>
    </row>
    <row r="841" spans="1:3" ht="15" customHeight="1">
      <c r="A841" s="3"/>
      <c r="B841" s="3"/>
      <c r="C841" s="3"/>
    </row>
    <row r="842" spans="1:3" ht="15" customHeight="1">
      <c r="A842" s="3"/>
      <c r="B842" s="3"/>
      <c r="C842" s="3"/>
    </row>
    <row r="843" spans="1:3" ht="15" customHeight="1">
      <c r="A843" s="3"/>
      <c r="B843" s="3"/>
      <c r="C843" s="3"/>
    </row>
    <row r="844" spans="1:3" ht="15" customHeight="1">
      <c r="A844" s="3"/>
      <c r="B844" s="3"/>
      <c r="C844" s="3"/>
    </row>
    <row r="845" spans="1:3" ht="15" customHeight="1">
      <c r="A845" s="3"/>
      <c r="B845" s="3"/>
      <c r="C845" s="3"/>
    </row>
    <row r="846" spans="1:3" ht="15" customHeight="1">
      <c r="A846" s="3"/>
      <c r="B846" s="3"/>
      <c r="C846" s="3"/>
    </row>
    <row r="847" spans="1:3" ht="15" customHeight="1">
      <c r="A847" s="3"/>
      <c r="B847" s="3"/>
      <c r="C847" s="3"/>
    </row>
    <row r="848" spans="1:3" ht="15" customHeight="1">
      <c r="A848" s="3"/>
      <c r="B848" s="3"/>
      <c r="C848" s="3"/>
    </row>
    <row r="849" spans="1:3" ht="15" customHeight="1">
      <c r="A849" s="3"/>
      <c r="B849" s="3"/>
      <c r="C849" s="3"/>
    </row>
    <row r="850" spans="1:3" ht="15" customHeight="1">
      <c r="A850" s="3"/>
      <c r="B850" s="3"/>
      <c r="C850" s="3"/>
    </row>
    <row r="851" spans="1:3" ht="15" customHeight="1">
      <c r="A851" s="3"/>
      <c r="B851" s="3"/>
      <c r="C851" s="3"/>
    </row>
    <row r="852" spans="1:3" ht="15" customHeight="1">
      <c r="A852" s="3"/>
      <c r="B852" s="3"/>
      <c r="C852" s="3"/>
    </row>
    <row r="853" spans="1:3" ht="15" customHeight="1">
      <c r="A853" s="3"/>
      <c r="B853" s="3"/>
      <c r="C853" s="3"/>
    </row>
    <row r="854" spans="1:3" ht="15" customHeight="1">
      <c r="A854" s="3"/>
      <c r="B854" s="3"/>
      <c r="C854" s="3"/>
    </row>
    <row r="855" spans="1:3" ht="15" customHeight="1">
      <c r="A855" s="3"/>
      <c r="B855" s="3"/>
      <c r="C855" s="3"/>
    </row>
    <row r="856" spans="1:3" ht="15" customHeight="1">
      <c r="A856" s="3"/>
      <c r="B856" s="3"/>
      <c r="C856" s="3"/>
    </row>
    <row r="857" spans="1:3" ht="15" customHeight="1">
      <c r="A857" s="3"/>
      <c r="B857" s="3"/>
      <c r="C857" s="3"/>
    </row>
    <row r="858" spans="1:3" ht="15" customHeight="1">
      <c r="A858" s="3"/>
      <c r="B858" s="3"/>
      <c r="C858" s="3"/>
    </row>
    <row r="859" spans="1:3" ht="15" customHeight="1">
      <c r="A859" s="3"/>
      <c r="B859" s="3"/>
      <c r="C859" s="3"/>
    </row>
    <row r="860" spans="1:3" ht="15" customHeight="1">
      <c r="A860" s="3"/>
      <c r="B860" s="3"/>
      <c r="C860" s="3"/>
    </row>
    <row r="861" spans="1:3" ht="15" customHeight="1">
      <c r="A861" s="3"/>
      <c r="B861" s="3"/>
      <c r="C861" s="3"/>
    </row>
    <row r="862" spans="1:3" ht="15" customHeight="1">
      <c r="A862" s="3"/>
      <c r="B862" s="3"/>
      <c r="C862" s="3"/>
    </row>
    <row r="863" spans="1:3" ht="15" customHeight="1">
      <c r="A863" s="3"/>
      <c r="B863" s="3"/>
      <c r="C863" s="3"/>
    </row>
    <row r="864" spans="1:3" ht="15" customHeight="1">
      <c r="A864" s="3"/>
      <c r="B864" s="3"/>
      <c r="C864" s="3"/>
    </row>
    <row r="865" spans="1:3" ht="15" customHeight="1">
      <c r="A865" s="3"/>
      <c r="B865" s="3"/>
      <c r="C865" s="3"/>
    </row>
    <row r="866" spans="1:3" ht="15" customHeight="1">
      <c r="A866" s="3"/>
      <c r="B866" s="3"/>
      <c r="C866" s="3"/>
    </row>
    <row r="867" spans="1:3" ht="15" customHeight="1">
      <c r="A867" s="3"/>
      <c r="B867" s="3"/>
      <c r="C867" s="3"/>
    </row>
    <row r="868" spans="1:3" ht="15" customHeight="1">
      <c r="A868" s="3"/>
      <c r="B868" s="3"/>
      <c r="C868" s="3"/>
    </row>
    <row r="869" spans="1:3" ht="15" customHeight="1">
      <c r="A869" s="3"/>
      <c r="B869" s="3"/>
      <c r="C869" s="3"/>
    </row>
    <row r="870" spans="1:3" ht="15" customHeight="1">
      <c r="A870" s="3"/>
      <c r="B870" s="3"/>
      <c r="C870" s="3"/>
    </row>
    <row r="871" spans="1:3" ht="15" customHeight="1">
      <c r="A871" s="3"/>
      <c r="B871" s="3"/>
      <c r="C871" s="3"/>
    </row>
    <row r="872" spans="1:3" ht="15" customHeight="1">
      <c r="A872" s="3"/>
      <c r="B872" s="3"/>
      <c r="C872" s="3"/>
    </row>
    <row r="873" spans="1:3" ht="15" customHeight="1">
      <c r="A873" s="3"/>
      <c r="B873" s="3"/>
      <c r="C873" s="3"/>
    </row>
    <row r="874" spans="1:3" ht="15" customHeight="1">
      <c r="A874" s="3"/>
      <c r="B874" s="3"/>
      <c r="C874" s="3"/>
    </row>
    <row r="875" spans="1:3" ht="15" customHeight="1">
      <c r="A875" s="3"/>
      <c r="B875" s="3"/>
      <c r="C875" s="3"/>
    </row>
    <row r="876" spans="1:3" ht="15" customHeight="1">
      <c r="A876" s="3"/>
      <c r="B876" s="3"/>
      <c r="C876" s="3"/>
    </row>
    <row r="877" spans="1:3" ht="15" customHeight="1">
      <c r="A877" s="3"/>
      <c r="B877" s="3"/>
      <c r="C877" s="3"/>
    </row>
    <row r="878" spans="1:3" ht="15" customHeight="1">
      <c r="A878" s="3"/>
      <c r="B878" s="3"/>
      <c r="C878" s="3"/>
    </row>
    <row r="879" spans="1:3" ht="15" customHeight="1">
      <c r="A879" s="3"/>
      <c r="B879" s="3"/>
      <c r="C879" s="3"/>
    </row>
    <row r="880" spans="1:3" ht="15" customHeight="1">
      <c r="A880" s="3"/>
      <c r="B880" s="3"/>
      <c r="C880" s="3"/>
    </row>
    <row r="881" spans="1:3" ht="15" customHeight="1">
      <c r="A881" s="3"/>
      <c r="B881" s="3"/>
      <c r="C881" s="3"/>
    </row>
    <row r="882" spans="1:3" ht="15" customHeight="1">
      <c r="A882" s="3"/>
      <c r="B882" s="3"/>
      <c r="C882" s="3"/>
    </row>
    <row r="883" spans="1:3" ht="15" customHeight="1">
      <c r="A883" s="3"/>
      <c r="B883" s="3"/>
      <c r="C883" s="3"/>
    </row>
    <row r="884" spans="1:3" ht="15" customHeight="1">
      <c r="A884" s="3"/>
      <c r="B884" s="3"/>
      <c r="C884" s="3"/>
    </row>
    <row r="885" spans="1:3" ht="15" customHeight="1">
      <c r="A885" s="3"/>
      <c r="B885" s="3"/>
      <c r="C885" s="3"/>
    </row>
    <row r="886" spans="1:3" ht="15" customHeight="1">
      <c r="A886" s="3"/>
      <c r="B886" s="3"/>
      <c r="C886" s="3"/>
    </row>
    <row r="887" spans="1:3" ht="15" customHeight="1">
      <c r="A887" s="3"/>
      <c r="B887" s="3"/>
      <c r="C887" s="3"/>
    </row>
    <row r="888" spans="1:3" ht="15" customHeight="1">
      <c r="A888" s="3"/>
      <c r="B888" s="3"/>
      <c r="C888" s="3"/>
    </row>
    <row r="889" spans="1:3" ht="15" customHeight="1">
      <c r="A889" s="3"/>
      <c r="B889" s="3"/>
      <c r="C889" s="3"/>
    </row>
    <row r="890" spans="1:3" ht="15" customHeight="1">
      <c r="A890" s="3"/>
      <c r="B890" s="3"/>
      <c r="C890" s="3"/>
    </row>
    <row r="891" spans="1:3" ht="15" customHeight="1">
      <c r="A891" s="3"/>
      <c r="B891" s="3"/>
      <c r="C891" s="3"/>
    </row>
    <row r="892" spans="1:3" ht="15" customHeight="1">
      <c r="A892" s="3"/>
      <c r="B892" s="3"/>
      <c r="C892" s="3"/>
    </row>
    <row r="893" spans="1:3" ht="15" customHeight="1">
      <c r="A893" s="3"/>
      <c r="B893" s="3"/>
      <c r="C893" s="3"/>
    </row>
    <row r="894" spans="1:3" ht="15" customHeight="1">
      <c r="A894" s="3"/>
      <c r="B894" s="3"/>
      <c r="C894" s="3"/>
    </row>
    <row r="895" spans="1:3" ht="15" customHeight="1">
      <c r="A895" s="3"/>
      <c r="B895" s="3"/>
      <c r="C895" s="3"/>
    </row>
    <row r="896" spans="1:3" ht="15" customHeight="1">
      <c r="A896" s="3"/>
      <c r="B896" s="3"/>
      <c r="C896" s="3"/>
    </row>
    <row r="897" spans="1:3" ht="15" customHeight="1">
      <c r="A897" s="3"/>
      <c r="B897" s="3"/>
      <c r="C897" s="3"/>
    </row>
    <row r="898" spans="1:3" ht="15" customHeight="1">
      <c r="A898" s="3"/>
      <c r="B898" s="3"/>
      <c r="C898" s="3"/>
    </row>
    <row r="899" spans="1:3" ht="15" customHeight="1">
      <c r="A899" s="3"/>
      <c r="B899" s="3"/>
      <c r="C899" s="3"/>
    </row>
    <row r="900" spans="1:3" ht="15" customHeight="1">
      <c r="A900" s="3"/>
      <c r="B900" s="3"/>
      <c r="C900" s="3"/>
    </row>
    <row r="901" spans="1:3" ht="15" customHeight="1">
      <c r="A901" s="3"/>
      <c r="B901" s="3"/>
      <c r="C901" s="3"/>
    </row>
    <row r="902" spans="1:3" ht="15" customHeight="1">
      <c r="A902" s="3"/>
      <c r="B902" s="3"/>
      <c r="C902" s="3"/>
    </row>
    <row r="903" spans="1:3" ht="15" customHeight="1">
      <c r="A903" s="3"/>
      <c r="B903" s="3"/>
      <c r="C903" s="3"/>
    </row>
    <row r="904" spans="1:3" ht="15" customHeight="1">
      <c r="A904" s="3"/>
      <c r="B904" s="3"/>
      <c r="C904" s="3"/>
    </row>
    <row r="905" spans="1:3" ht="15" customHeight="1">
      <c r="A905" s="3"/>
      <c r="B905" s="3"/>
      <c r="C905" s="3"/>
    </row>
    <row r="906" spans="1:3" ht="15" customHeight="1">
      <c r="A906" s="3"/>
      <c r="B906" s="3"/>
      <c r="C906" s="3"/>
    </row>
    <row r="907" spans="1:3" ht="15" customHeight="1">
      <c r="A907" s="3"/>
      <c r="B907" s="3"/>
      <c r="C907" s="3"/>
    </row>
    <row r="908" spans="1:3" ht="15" customHeight="1">
      <c r="A908" s="3"/>
      <c r="B908" s="3"/>
      <c r="C908" s="3"/>
    </row>
    <row r="909" spans="1:3" ht="15" customHeight="1">
      <c r="A909" s="3"/>
      <c r="B909" s="3"/>
      <c r="C909" s="3"/>
    </row>
    <row r="910" spans="1:3" ht="15" customHeight="1">
      <c r="A910" s="3"/>
      <c r="B910" s="3"/>
      <c r="C910" s="3"/>
    </row>
    <row r="911" spans="1:3" ht="15" customHeight="1">
      <c r="A911" s="3"/>
      <c r="B911" s="3"/>
      <c r="C911" s="3"/>
    </row>
    <row r="912" spans="1:3" ht="15" customHeight="1">
      <c r="A912" s="3"/>
      <c r="B912" s="3"/>
      <c r="C912" s="3"/>
    </row>
    <row r="913" spans="1:3" ht="15" customHeight="1">
      <c r="A913" s="3"/>
      <c r="B913" s="3"/>
      <c r="C913" s="3"/>
    </row>
    <row r="914" spans="1:3" ht="15" customHeight="1">
      <c r="A914" s="3"/>
      <c r="B914" s="3"/>
      <c r="C914" s="3"/>
    </row>
    <row r="915" spans="1:3" ht="15" customHeight="1">
      <c r="A915" s="3"/>
      <c r="B915" s="3"/>
      <c r="C915" s="3"/>
    </row>
    <row r="916" spans="1:3" ht="15" customHeight="1">
      <c r="A916" s="3"/>
      <c r="B916" s="3"/>
      <c r="C916" s="3"/>
    </row>
    <row r="917" spans="1:3" ht="15" customHeight="1">
      <c r="A917" s="3"/>
      <c r="B917" s="3"/>
      <c r="C917" s="3"/>
    </row>
    <row r="918" spans="1:3" ht="15" customHeight="1">
      <c r="A918" s="3"/>
      <c r="B918" s="3"/>
      <c r="C918" s="3"/>
    </row>
    <row r="919" spans="1:3" ht="15" customHeight="1">
      <c r="A919" s="3"/>
      <c r="B919" s="3"/>
      <c r="C919" s="3"/>
    </row>
    <row r="920" spans="1:3" ht="15" customHeight="1">
      <c r="A920" s="3"/>
      <c r="B920" s="3"/>
      <c r="C920" s="3"/>
    </row>
    <row r="921" spans="1:3" ht="15" customHeight="1">
      <c r="A921" s="3"/>
      <c r="B921" s="3"/>
      <c r="C921" s="3"/>
    </row>
    <row r="922" spans="1:3" ht="15" customHeight="1">
      <c r="A922" s="3"/>
      <c r="B922" s="3"/>
      <c r="C922" s="3"/>
    </row>
    <row r="923" spans="1:3" ht="15" customHeight="1">
      <c r="A923" s="3"/>
      <c r="B923" s="3"/>
      <c r="C923" s="3"/>
    </row>
    <row r="924" spans="1:3" ht="15" customHeight="1">
      <c r="A924" s="3"/>
      <c r="B924" s="3"/>
      <c r="C924" s="3"/>
    </row>
    <row r="925" spans="1:3" ht="15" customHeight="1">
      <c r="A925" s="3"/>
      <c r="B925" s="3"/>
      <c r="C925" s="3"/>
    </row>
    <row r="926" spans="1:3" ht="15" customHeight="1">
      <c r="A926" s="3"/>
      <c r="B926" s="3"/>
      <c r="C926" s="3"/>
    </row>
    <row r="927" spans="1:3" ht="15" customHeight="1">
      <c r="A927" s="3"/>
      <c r="B927" s="3"/>
      <c r="C927" s="3"/>
    </row>
    <row r="928" spans="1:3" ht="15" customHeight="1">
      <c r="A928" s="3"/>
      <c r="B928" s="3"/>
      <c r="C928" s="3"/>
    </row>
    <row r="929" spans="1:3" ht="15" customHeight="1">
      <c r="A929" s="3"/>
      <c r="B929" s="3"/>
      <c r="C929" s="3"/>
    </row>
    <row r="930" spans="1:3" ht="15" customHeight="1">
      <c r="A930" s="3"/>
      <c r="B930" s="3"/>
      <c r="C930" s="3"/>
    </row>
    <row r="931" spans="1:3" ht="15" customHeight="1">
      <c r="A931" s="3"/>
      <c r="B931" s="3"/>
      <c r="C931" s="3"/>
    </row>
    <row r="932" spans="1:3" ht="15" customHeight="1">
      <c r="A932" s="3"/>
      <c r="B932" s="3"/>
      <c r="C932" s="3"/>
    </row>
    <row r="933" spans="1:3" ht="15" customHeight="1">
      <c r="A933" s="3"/>
      <c r="B933" s="3"/>
      <c r="C933" s="3"/>
    </row>
    <row r="934" spans="1:3" ht="15" customHeight="1">
      <c r="A934" s="3"/>
      <c r="B934" s="3"/>
      <c r="C934" s="3"/>
    </row>
    <row r="935" spans="1:3" ht="15" customHeight="1">
      <c r="A935" s="3"/>
      <c r="B935" s="3"/>
      <c r="C935" s="3"/>
    </row>
    <row r="936" spans="1:3" ht="15" customHeight="1">
      <c r="A936" s="3"/>
      <c r="B936" s="3"/>
      <c r="C936" s="3"/>
    </row>
    <row r="937" spans="1:3" ht="15" customHeight="1">
      <c r="A937" s="3"/>
      <c r="B937" s="3"/>
      <c r="C937" s="3"/>
    </row>
    <row r="938" spans="1:3" ht="15" customHeight="1">
      <c r="A938" s="3"/>
      <c r="B938" s="3"/>
      <c r="C938" s="3"/>
    </row>
    <row r="939" spans="1:3" ht="15" customHeight="1">
      <c r="A939" s="3"/>
      <c r="B939" s="3"/>
      <c r="C939" s="3"/>
    </row>
    <row r="940" spans="1:3" ht="15" customHeight="1">
      <c r="A940" s="3"/>
      <c r="B940" s="3"/>
      <c r="C940" s="3"/>
    </row>
    <row r="941" spans="1:3" ht="15" customHeight="1">
      <c r="A941" s="3"/>
      <c r="B941" s="3"/>
      <c r="C941" s="3"/>
    </row>
    <row r="942" spans="1:3" ht="15" customHeight="1">
      <c r="A942" s="3"/>
      <c r="B942" s="3"/>
      <c r="C942" s="3"/>
    </row>
    <row r="943" spans="1:3" ht="15" customHeight="1">
      <c r="A943" s="3"/>
      <c r="B943" s="3"/>
      <c r="C943" s="3"/>
    </row>
    <row r="944" spans="1:3" ht="15" customHeight="1">
      <c r="A944" s="3"/>
      <c r="B944" s="3"/>
      <c r="C944" s="3"/>
    </row>
    <row r="945" spans="1:3" ht="15" customHeight="1">
      <c r="A945" s="3"/>
      <c r="B945" s="3"/>
      <c r="C945" s="3"/>
    </row>
    <row r="946" spans="1:3" ht="15" customHeight="1">
      <c r="A946" s="3"/>
      <c r="B946" s="3"/>
      <c r="C946" s="3"/>
    </row>
    <row r="947" spans="1:3" ht="15" customHeight="1">
      <c r="A947" s="3"/>
      <c r="B947" s="3"/>
      <c r="C947" s="3"/>
    </row>
    <row r="948" spans="1:3" ht="15" customHeight="1">
      <c r="A948" s="3"/>
      <c r="B948" s="3"/>
      <c r="C948" s="3"/>
    </row>
    <row r="949" spans="1:3" ht="15" customHeight="1">
      <c r="A949" s="3"/>
      <c r="B949" s="3"/>
      <c r="C949" s="3"/>
    </row>
    <row r="950" spans="1:3" ht="15" customHeight="1">
      <c r="A950" s="3"/>
      <c r="B950" s="3"/>
      <c r="C950" s="3"/>
    </row>
    <row r="951" spans="1:3" ht="15" customHeight="1">
      <c r="A951" s="3"/>
      <c r="B951" s="3"/>
      <c r="C951" s="3"/>
    </row>
    <row r="952" spans="1:3" ht="15" customHeight="1">
      <c r="A952" s="3"/>
      <c r="B952" s="3"/>
      <c r="C952" s="3"/>
    </row>
    <row r="953" spans="1:3" ht="15" customHeight="1">
      <c r="A953" s="3"/>
      <c r="B953" s="3"/>
      <c r="C953" s="3"/>
    </row>
    <row r="954" spans="1:3" ht="15" customHeight="1">
      <c r="A954" s="3"/>
      <c r="B954" s="3"/>
      <c r="C954" s="3"/>
    </row>
    <row r="955" spans="1:3" ht="15" customHeight="1">
      <c r="A955" s="3"/>
      <c r="B955" s="3"/>
      <c r="C955" s="3"/>
    </row>
    <row r="956" spans="1:3" ht="15" customHeight="1">
      <c r="A956" s="3"/>
      <c r="B956" s="3"/>
      <c r="C956" s="3"/>
    </row>
    <row r="957" spans="1:3" ht="15" customHeight="1">
      <c r="A957" s="3"/>
      <c r="B957" s="3"/>
      <c r="C957" s="3"/>
    </row>
    <row r="958" spans="1:3" ht="15" customHeight="1">
      <c r="A958" s="3"/>
      <c r="B958" s="3"/>
      <c r="C958" s="3"/>
    </row>
    <row r="959" spans="1:3" ht="15" customHeight="1">
      <c r="A959" s="3"/>
      <c r="B959" s="3"/>
      <c r="C959" s="3"/>
    </row>
    <row r="960" spans="1:3" ht="15" customHeight="1">
      <c r="A960" s="3"/>
      <c r="B960" s="3"/>
      <c r="C960" s="3"/>
    </row>
    <row r="961" spans="1:3" ht="15" customHeight="1">
      <c r="A961" s="3"/>
      <c r="B961" s="3"/>
      <c r="C961" s="3"/>
    </row>
    <row r="962" spans="1:3" ht="15" customHeight="1">
      <c r="A962" s="3"/>
      <c r="B962" s="3"/>
      <c r="C962" s="3"/>
    </row>
    <row r="963" spans="1:3" ht="15" customHeight="1">
      <c r="A963" s="3"/>
      <c r="B963" s="3"/>
      <c r="C963" s="3"/>
    </row>
    <row r="964" spans="1:3" ht="15" customHeight="1">
      <c r="A964" s="3"/>
      <c r="B964" s="3"/>
      <c r="C964" s="3"/>
    </row>
    <row r="965" spans="1:3" ht="15" customHeight="1">
      <c r="A965" s="3"/>
      <c r="B965" s="3"/>
      <c r="C965" s="3"/>
    </row>
    <row r="966" spans="1:3" ht="15" customHeight="1">
      <c r="A966" s="3"/>
      <c r="B966" s="3"/>
      <c r="C966" s="3"/>
    </row>
    <row r="967" spans="1:3" ht="15" customHeight="1">
      <c r="A967" s="3"/>
      <c r="B967" s="3"/>
      <c r="C967" s="3"/>
    </row>
    <row r="968" spans="1:3" ht="15" customHeight="1">
      <c r="A968" s="3"/>
      <c r="B968" s="3"/>
      <c r="C968" s="3"/>
    </row>
    <row r="969" spans="1:3" ht="15" customHeight="1">
      <c r="A969" s="3"/>
      <c r="B969" s="3"/>
      <c r="C969" s="3"/>
    </row>
    <row r="970" spans="1:3" ht="15" customHeight="1">
      <c r="A970" s="3"/>
      <c r="B970" s="3"/>
      <c r="C970" s="3"/>
    </row>
    <row r="971" spans="1:3" ht="15" customHeight="1">
      <c r="A971" s="3"/>
      <c r="B971" s="3"/>
      <c r="C971" s="3"/>
    </row>
    <row r="972" spans="1:3" ht="15" customHeight="1">
      <c r="A972" s="3"/>
      <c r="B972" s="3"/>
      <c r="C972" s="3"/>
    </row>
    <row r="973" spans="1:3" ht="15" customHeight="1">
      <c r="A973" s="3"/>
      <c r="B973" s="3"/>
      <c r="C973" s="3"/>
    </row>
    <row r="974" spans="1:3" ht="15" customHeight="1">
      <c r="A974" s="3"/>
      <c r="B974" s="3"/>
      <c r="C974" s="3"/>
    </row>
    <row r="975" spans="1:3" ht="15" customHeight="1">
      <c r="A975" s="3"/>
      <c r="B975" s="3"/>
      <c r="C975" s="3"/>
    </row>
    <row r="976" spans="1:3" ht="15" customHeight="1">
      <c r="A976" s="3"/>
      <c r="B976" s="3"/>
      <c r="C976" s="3"/>
    </row>
    <row r="977" spans="1:3" ht="15" customHeight="1">
      <c r="A977" s="3"/>
      <c r="B977" s="3"/>
      <c r="C977" s="3"/>
    </row>
    <row r="978" spans="1:3" ht="15" customHeight="1">
      <c r="A978" s="3"/>
      <c r="B978" s="3"/>
      <c r="C978" s="3"/>
    </row>
    <row r="979" spans="1:3" ht="15" customHeight="1">
      <c r="A979" s="3"/>
      <c r="B979" s="3"/>
      <c r="C979" s="3"/>
    </row>
    <row r="980" spans="1:3" ht="15" customHeight="1">
      <c r="A980" s="3"/>
      <c r="B980" s="3"/>
      <c r="C980" s="3"/>
    </row>
    <row r="981" spans="1:3" ht="15" customHeight="1">
      <c r="A981" s="3"/>
      <c r="B981" s="3"/>
      <c r="C981" s="3"/>
    </row>
    <row r="982" spans="1:3" ht="15" customHeight="1">
      <c r="A982" s="3"/>
      <c r="B982" s="3"/>
      <c r="C982" s="3"/>
    </row>
    <row r="983" spans="1:3" ht="15" customHeight="1">
      <c r="A983" s="3"/>
      <c r="B983" s="3"/>
      <c r="C983" s="3"/>
    </row>
    <row r="984" spans="1:3" ht="15" customHeight="1">
      <c r="A984" s="3"/>
      <c r="B984" s="3"/>
      <c r="C984" s="3"/>
    </row>
    <row r="985" spans="1:3" ht="15" customHeight="1">
      <c r="A985" s="3"/>
      <c r="B985" s="3"/>
      <c r="C985" s="3"/>
    </row>
    <row r="986" spans="1:3" ht="15" customHeight="1">
      <c r="A986" s="3"/>
      <c r="B986" s="3"/>
      <c r="C986" s="3"/>
    </row>
    <row r="987" spans="1:3" ht="15" customHeight="1">
      <c r="A987" s="3"/>
      <c r="B987" s="3"/>
      <c r="C987" s="3"/>
    </row>
    <row r="988" spans="1:3" ht="15" customHeight="1">
      <c r="A988" s="3"/>
      <c r="B988" s="3"/>
      <c r="C988" s="3"/>
    </row>
    <row r="989" spans="1:3" ht="15" customHeight="1">
      <c r="A989" s="3"/>
      <c r="B989" s="3"/>
      <c r="C989" s="3"/>
    </row>
    <row r="990" spans="1:3" ht="15" customHeight="1">
      <c r="A990" s="3"/>
      <c r="B990" s="3"/>
      <c r="C990" s="3"/>
    </row>
    <row r="991" spans="1:3" ht="15" customHeight="1">
      <c r="A991" s="3"/>
      <c r="B991" s="3"/>
      <c r="C991" s="3"/>
    </row>
    <row r="992" spans="1:3" ht="15" customHeight="1">
      <c r="A992" s="3"/>
      <c r="B992" s="3"/>
      <c r="C992" s="3"/>
    </row>
    <row r="993" spans="1:3" ht="15" customHeight="1">
      <c r="A993" s="3"/>
      <c r="B993" s="3"/>
      <c r="C993" s="3"/>
    </row>
    <row r="994" spans="1:3" ht="15" customHeight="1">
      <c r="A994" s="3"/>
      <c r="B994" s="3"/>
      <c r="C994" s="3"/>
    </row>
    <row r="995" spans="1:3" ht="15" customHeight="1">
      <c r="A995" s="3"/>
      <c r="B995" s="3"/>
      <c r="C995" s="3"/>
    </row>
    <row r="996" spans="1:3" ht="15" customHeight="1">
      <c r="A996" s="3"/>
      <c r="B996" s="3"/>
      <c r="C996" s="3"/>
    </row>
    <row r="997" spans="1:3" ht="15" customHeight="1">
      <c r="A997" s="3"/>
      <c r="B997" s="3"/>
      <c r="C997" s="3"/>
    </row>
    <row r="998" spans="1:3" ht="15" customHeight="1">
      <c r="A998" s="3"/>
      <c r="B998" s="3"/>
      <c r="C998" s="3"/>
    </row>
    <row r="999" spans="1:3" ht="15" customHeight="1">
      <c r="A999" s="3"/>
      <c r="B999" s="3"/>
      <c r="C999" s="3"/>
    </row>
    <row r="1000" spans="1:3" ht="15" customHeight="1">
      <c r="A1000" s="3"/>
      <c r="B1000" s="3"/>
      <c r="C1000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selection activeCell="D22" sqref="A22:D22"/>
    </sheetView>
  </sheetViews>
  <sheetFormatPr defaultRowHeight="15"/>
  <cols>
    <col min="1" max="1" width="31.85546875" bestFit="1" customWidth="1"/>
    <col min="2" max="2" width="5.28515625" bestFit="1" customWidth="1"/>
    <col min="3" max="3" width="6.7109375" bestFit="1" customWidth="1"/>
    <col min="4" max="10" width="5.28515625" bestFit="1" customWidth="1"/>
    <col min="12" max="12" width="37.140625" style="85" bestFit="1" customWidth="1"/>
    <col min="13" max="18" width="25.28515625" style="85" bestFit="1" customWidth="1"/>
    <col min="19" max="19" width="5.5703125" style="85" bestFit="1" customWidth="1"/>
    <col min="20" max="20" width="24.7109375" style="85" bestFit="1" customWidth="1"/>
    <col min="21" max="21" width="5.5703125" style="85" bestFit="1" customWidth="1"/>
  </cols>
  <sheetData>
    <row r="1" spans="1:21" ht="15.75" thickBot="1">
      <c r="A1" s="47" t="s">
        <v>69</v>
      </c>
      <c r="G1" s="81"/>
      <c r="M1" s="85">
        <v>20</v>
      </c>
      <c r="N1" s="85">
        <v>30</v>
      </c>
      <c r="O1" s="85">
        <v>40</v>
      </c>
      <c r="P1" s="85">
        <v>50</v>
      </c>
      <c r="Q1" s="85">
        <v>60</v>
      </c>
      <c r="R1" s="85">
        <v>70</v>
      </c>
      <c r="S1" s="85">
        <v>80</v>
      </c>
      <c r="T1" s="85">
        <v>90</v>
      </c>
      <c r="U1" s="85">
        <v>100</v>
      </c>
    </row>
    <row r="2" spans="1:21" ht="15.75" customHeight="1" thickBot="1">
      <c r="A2" s="82" t="s">
        <v>67</v>
      </c>
      <c r="B2" s="48"/>
      <c r="C2" s="126" t="s">
        <v>66</v>
      </c>
      <c r="D2" s="126"/>
      <c r="E2" s="126"/>
      <c r="F2" s="126"/>
      <c r="G2" s="126"/>
      <c r="H2" s="126"/>
      <c r="I2" s="126"/>
      <c r="J2" s="48"/>
      <c r="L2" s="86">
        <v>2</v>
      </c>
      <c r="M2" s="85">
        <v>242</v>
      </c>
      <c r="N2" s="85">
        <v>214</v>
      </c>
      <c r="O2" s="85">
        <v>186</v>
      </c>
      <c r="P2" s="85">
        <v>159</v>
      </c>
      <c r="Q2" s="85">
        <v>131</v>
      </c>
      <c r="R2" s="85">
        <v>103</v>
      </c>
      <c r="S2" s="85">
        <v>75</v>
      </c>
      <c r="T2" s="85">
        <v>47</v>
      </c>
      <c r="U2" s="85">
        <v>19</v>
      </c>
    </row>
    <row r="3" spans="1:21" ht="15.75" thickBot="1">
      <c r="B3" s="49">
        <v>20</v>
      </c>
      <c r="C3" s="80">
        <v>30</v>
      </c>
      <c r="D3" s="49">
        <v>40</v>
      </c>
      <c r="E3" s="80">
        <v>50</v>
      </c>
      <c r="F3" s="49">
        <v>60</v>
      </c>
      <c r="G3" s="80">
        <v>70</v>
      </c>
      <c r="H3" s="49">
        <v>80</v>
      </c>
      <c r="I3" s="80">
        <v>90</v>
      </c>
      <c r="J3" s="49">
        <v>100</v>
      </c>
      <c r="L3" s="87">
        <v>3</v>
      </c>
      <c r="M3" s="87">
        <v>260</v>
      </c>
      <c r="N3" s="85">
        <v>242</v>
      </c>
      <c r="O3" s="87">
        <v>222</v>
      </c>
      <c r="P3" s="88">
        <v>205</v>
      </c>
      <c r="Q3" s="88">
        <v>186</v>
      </c>
      <c r="R3" s="88">
        <v>169</v>
      </c>
      <c r="S3" s="88">
        <v>149</v>
      </c>
      <c r="T3" s="87">
        <v>131</v>
      </c>
      <c r="U3" s="88">
        <v>113</v>
      </c>
    </row>
    <row r="4" spans="1:21">
      <c r="A4" s="51" t="s">
        <v>68</v>
      </c>
      <c r="B4" s="52">
        <v>100</v>
      </c>
      <c r="C4" s="53">
        <v>90</v>
      </c>
      <c r="D4" s="52">
        <v>75</v>
      </c>
      <c r="E4" s="52">
        <v>60</v>
      </c>
      <c r="F4" s="54">
        <v>0</v>
      </c>
      <c r="G4" s="54">
        <v>0</v>
      </c>
      <c r="H4" s="54">
        <v>0</v>
      </c>
      <c r="I4" s="54">
        <v>0</v>
      </c>
      <c r="J4" s="55">
        <v>0</v>
      </c>
      <c r="L4" s="86">
        <v>4</v>
      </c>
      <c r="M4" s="87">
        <v>270</v>
      </c>
      <c r="N4" s="87">
        <v>257</v>
      </c>
      <c r="O4" s="87">
        <v>243</v>
      </c>
      <c r="P4" s="88">
        <v>229</v>
      </c>
      <c r="Q4" s="88">
        <v>213</v>
      </c>
      <c r="R4" s="88">
        <v>200</v>
      </c>
      <c r="S4" s="88">
        <v>186</v>
      </c>
      <c r="T4" s="88">
        <v>172</v>
      </c>
      <c r="U4" s="88">
        <v>158</v>
      </c>
    </row>
    <row r="5" spans="1:21">
      <c r="A5" s="56">
        <v>4</v>
      </c>
      <c r="B5" s="52">
        <v>120</v>
      </c>
      <c r="C5" s="54">
        <v>100</v>
      </c>
      <c r="D5" s="52">
        <v>90</v>
      </c>
      <c r="E5" s="52">
        <v>75</v>
      </c>
      <c r="F5" s="52">
        <v>40</v>
      </c>
      <c r="G5" s="52">
        <v>20</v>
      </c>
      <c r="H5" s="54">
        <v>0</v>
      </c>
      <c r="I5" s="54">
        <v>0</v>
      </c>
      <c r="J5" s="55">
        <v>0</v>
      </c>
      <c r="L5" s="87">
        <v>5</v>
      </c>
      <c r="M5" s="87">
        <v>276</v>
      </c>
      <c r="N5" s="87">
        <v>265</v>
      </c>
      <c r="O5" s="87">
        <v>254</v>
      </c>
      <c r="P5" s="88">
        <v>243</v>
      </c>
      <c r="Q5" s="88">
        <v>232</v>
      </c>
      <c r="R5" s="88">
        <v>220</v>
      </c>
      <c r="S5" s="88">
        <v>208</v>
      </c>
      <c r="T5" s="88">
        <v>196</v>
      </c>
      <c r="U5" s="85">
        <v>185</v>
      </c>
    </row>
    <row r="6" spans="1:21">
      <c r="A6" s="56">
        <v>5</v>
      </c>
      <c r="B6" s="52">
        <v>160</v>
      </c>
      <c r="C6" s="54">
        <v>140</v>
      </c>
      <c r="D6" s="52">
        <v>120</v>
      </c>
      <c r="E6" s="52">
        <v>100</v>
      </c>
      <c r="F6" s="52">
        <v>90</v>
      </c>
      <c r="G6" s="52">
        <v>75</v>
      </c>
      <c r="H6" s="52">
        <v>40</v>
      </c>
      <c r="I6" s="52">
        <v>20</v>
      </c>
      <c r="J6" s="55">
        <v>0</v>
      </c>
      <c r="L6" s="86">
        <v>6</v>
      </c>
      <c r="M6" s="87">
        <v>280</v>
      </c>
      <c r="N6" s="87">
        <v>270</v>
      </c>
      <c r="O6" s="87">
        <v>260</v>
      </c>
      <c r="P6" s="88">
        <v>250</v>
      </c>
      <c r="Q6" s="88">
        <v>240</v>
      </c>
      <c r="R6" s="88">
        <v>230</v>
      </c>
      <c r="S6" s="88">
        <v>220</v>
      </c>
      <c r="T6" s="85">
        <v>210</v>
      </c>
      <c r="U6" s="85">
        <v>200</v>
      </c>
    </row>
    <row r="7" spans="1:21">
      <c r="A7" s="56">
        <v>6</v>
      </c>
      <c r="B7" s="52">
        <v>160</v>
      </c>
      <c r="C7" s="54">
        <v>145</v>
      </c>
      <c r="D7" s="52">
        <v>130</v>
      </c>
      <c r="E7" s="52">
        <v>115</v>
      </c>
      <c r="F7" s="52">
        <v>100</v>
      </c>
      <c r="G7" s="52">
        <v>85</v>
      </c>
      <c r="H7" s="52">
        <v>70</v>
      </c>
      <c r="I7" s="52">
        <v>20</v>
      </c>
      <c r="J7" s="55">
        <v>0</v>
      </c>
      <c r="L7" s="87">
        <v>7</v>
      </c>
      <c r="M7" s="87">
        <v>285</v>
      </c>
      <c r="N7" s="87">
        <v>274</v>
      </c>
      <c r="O7" s="87">
        <v>263</v>
      </c>
      <c r="P7" s="87">
        <v>252</v>
      </c>
      <c r="Q7" s="87">
        <v>243</v>
      </c>
      <c r="R7" s="88">
        <v>235</v>
      </c>
      <c r="S7" s="88">
        <v>226</v>
      </c>
      <c r="T7" s="85">
        <v>218</v>
      </c>
      <c r="U7" s="85">
        <v>212</v>
      </c>
    </row>
    <row r="8" spans="1:21">
      <c r="A8" s="56">
        <v>7</v>
      </c>
      <c r="B8" s="52">
        <v>160</v>
      </c>
      <c r="C8" s="54">
        <v>150</v>
      </c>
      <c r="D8" s="52">
        <v>135</v>
      </c>
      <c r="E8" s="52">
        <v>120</v>
      </c>
      <c r="F8" s="52">
        <v>105</v>
      </c>
      <c r="G8" s="52">
        <v>90</v>
      </c>
      <c r="H8" s="52">
        <v>75</v>
      </c>
      <c r="I8" s="52">
        <v>40</v>
      </c>
      <c r="J8" s="52">
        <v>20</v>
      </c>
      <c r="L8" s="86">
        <v>8</v>
      </c>
      <c r="M8" s="87">
        <v>285</v>
      </c>
      <c r="N8" s="87">
        <v>277</v>
      </c>
      <c r="O8" s="87">
        <v>270</v>
      </c>
      <c r="P8" s="88">
        <v>264</v>
      </c>
      <c r="Q8" s="88">
        <v>257</v>
      </c>
      <c r="R8" s="85">
        <v>251</v>
      </c>
      <c r="S8" s="85">
        <v>243</v>
      </c>
      <c r="T8" s="85">
        <v>236</v>
      </c>
      <c r="U8" s="85">
        <v>229</v>
      </c>
    </row>
    <row r="9" spans="1:21">
      <c r="A9" s="56">
        <v>8</v>
      </c>
      <c r="B9" s="52">
        <v>160</v>
      </c>
      <c r="C9" s="54">
        <v>150</v>
      </c>
      <c r="D9" s="52">
        <v>140</v>
      </c>
      <c r="E9" s="52">
        <v>125</v>
      </c>
      <c r="F9" s="52">
        <v>110</v>
      </c>
      <c r="G9" s="52">
        <v>95</v>
      </c>
      <c r="H9" s="52">
        <v>80</v>
      </c>
      <c r="I9" s="52">
        <v>65</v>
      </c>
      <c r="J9" s="52">
        <v>50</v>
      </c>
      <c r="L9" s="87">
        <v>9</v>
      </c>
      <c r="M9" s="87">
        <v>286</v>
      </c>
      <c r="N9" s="87">
        <v>280</v>
      </c>
      <c r="O9" s="88">
        <v>274</v>
      </c>
      <c r="P9" s="87">
        <v>267</v>
      </c>
      <c r="Q9" s="87">
        <v>261</v>
      </c>
      <c r="R9" s="87">
        <v>255</v>
      </c>
      <c r="S9" s="85">
        <v>249</v>
      </c>
      <c r="T9" s="85">
        <v>243</v>
      </c>
      <c r="U9" s="85">
        <v>237</v>
      </c>
    </row>
    <row r="10" spans="1:21">
      <c r="A10" s="56">
        <v>9</v>
      </c>
      <c r="B10" s="52">
        <v>160</v>
      </c>
      <c r="C10" s="54">
        <v>150</v>
      </c>
      <c r="D10" s="52">
        <v>145</v>
      </c>
      <c r="E10" s="52">
        <v>125</v>
      </c>
      <c r="F10" s="52">
        <v>115</v>
      </c>
      <c r="G10" s="52">
        <v>105</v>
      </c>
      <c r="H10" s="52">
        <v>95</v>
      </c>
      <c r="I10" s="52">
        <v>85</v>
      </c>
      <c r="J10" s="52">
        <v>75</v>
      </c>
      <c r="L10" s="86">
        <v>10</v>
      </c>
      <c r="M10" s="88">
        <v>287</v>
      </c>
      <c r="N10" s="88">
        <v>283</v>
      </c>
      <c r="O10" s="87">
        <v>276</v>
      </c>
      <c r="P10" s="88">
        <v>270</v>
      </c>
      <c r="Q10" s="88">
        <v>266</v>
      </c>
      <c r="R10" s="88">
        <v>260</v>
      </c>
      <c r="S10" s="88">
        <v>254</v>
      </c>
      <c r="T10" s="88">
        <v>248</v>
      </c>
      <c r="U10" s="88">
        <v>242</v>
      </c>
    </row>
    <row r="11" spans="1:21" ht="15.75" thickBot="1">
      <c r="A11" s="57">
        <v>10</v>
      </c>
      <c r="B11" s="58">
        <v>160</v>
      </c>
      <c r="C11" s="59">
        <v>155</v>
      </c>
      <c r="D11" s="58">
        <v>150</v>
      </c>
      <c r="E11" s="58">
        <v>145</v>
      </c>
      <c r="F11" s="58">
        <v>140</v>
      </c>
      <c r="G11" s="58">
        <v>130</v>
      </c>
      <c r="H11" s="58">
        <v>125</v>
      </c>
      <c r="I11" s="58">
        <v>115</v>
      </c>
      <c r="J11" s="58">
        <v>100</v>
      </c>
    </row>
    <row r="13" spans="1:21" ht="15.75" thickBot="1"/>
    <row r="14" spans="1:21">
      <c r="A14" s="62" t="s">
        <v>9</v>
      </c>
      <c r="B14" s="65" t="s">
        <v>9</v>
      </c>
      <c r="C14" s="65" t="s">
        <v>9</v>
      </c>
      <c r="D14" s="67" t="s">
        <v>9</v>
      </c>
      <c r="E14" s="67" t="s">
        <v>9</v>
      </c>
      <c r="F14" s="67" t="s">
        <v>9</v>
      </c>
      <c r="G14" s="67" t="s">
        <v>9</v>
      </c>
      <c r="H14" s="67" t="s">
        <v>9</v>
      </c>
      <c r="I14" s="67" t="s">
        <v>9</v>
      </c>
      <c r="J14" s="67" t="s">
        <v>9</v>
      </c>
      <c r="M14" s="85">
        <v>20</v>
      </c>
      <c r="N14" s="85">
        <v>30</v>
      </c>
      <c r="O14" s="85">
        <v>40</v>
      </c>
      <c r="P14" s="85">
        <v>50</v>
      </c>
      <c r="Q14" s="85">
        <v>60</v>
      </c>
      <c r="R14" s="85">
        <v>70</v>
      </c>
      <c r="S14" s="85">
        <v>80</v>
      </c>
      <c r="T14" s="85">
        <v>90</v>
      </c>
      <c r="U14" s="85">
        <v>100</v>
      </c>
    </row>
    <row r="15" spans="1:21">
      <c r="A15" s="60"/>
      <c r="E15" s="61"/>
      <c r="F15" s="64"/>
      <c r="G15" s="64"/>
      <c r="H15" s="64"/>
      <c r="I15" s="64"/>
      <c r="J15" s="61"/>
      <c r="L15" s="86">
        <v>2</v>
      </c>
      <c r="M15" s="85">
        <v>150</v>
      </c>
      <c r="N15" s="85">
        <v>150</v>
      </c>
      <c r="O15" s="85">
        <v>150</v>
      </c>
      <c r="P15" s="85">
        <v>117</v>
      </c>
      <c r="Q15" s="85">
        <v>67</v>
      </c>
      <c r="R15" s="85">
        <v>17</v>
      </c>
      <c r="S15" s="85">
        <v>0</v>
      </c>
      <c r="T15" s="85">
        <v>0</v>
      </c>
      <c r="U15" s="85">
        <v>0</v>
      </c>
    </row>
    <row r="16" spans="1:21" ht="15.75" thickBot="1">
      <c r="A16" s="63"/>
      <c r="B16" s="66"/>
      <c r="C16" s="66"/>
      <c r="D16" s="66"/>
      <c r="E16" s="66"/>
      <c r="F16" s="66"/>
      <c r="G16" s="66"/>
      <c r="H16" s="66"/>
      <c r="I16" s="66"/>
      <c r="J16" s="66"/>
      <c r="L16" s="87">
        <v>3</v>
      </c>
      <c r="M16" s="85">
        <v>150</v>
      </c>
      <c r="N16" s="85">
        <v>150</v>
      </c>
      <c r="O16" s="85">
        <v>150</v>
      </c>
      <c r="P16" s="85">
        <v>150</v>
      </c>
      <c r="Q16" s="85">
        <v>150</v>
      </c>
      <c r="R16" s="85">
        <v>133</v>
      </c>
      <c r="S16" s="85">
        <v>100</v>
      </c>
      <c r="T16" s="85">
        <v>67</v>
      </c>
      <c r="U16" s="85">
        <v>34</v>
      </c>
    </row>
    <row r="17" spans="1:21" ht="15.75" thickBot="1">
      <c r="A17" s="82" t="s">
        <v>67</v>
      </c>
      <c r="B17" s="50"/>
      <c r="C17" s="126" t="s">
        <v>66</v>
      </c>
      <c r="D17" s="126"/>
      <c r="E17" s="126"/>
      <c r="F17" s="126"/>
      <c r="G17" s="126"/>
      <c r="H17" s="126"/>
      <c r="I17" s="126"/>
      <c r="J17" s="50"/>
      <c r="L17" s="86">
        <v>4</v>
      </c>
      <c r="M17" s="85">
        <v>150</v>
      </c>
      <c r="N17" s="85">
        <v>150</v>
      </c>
      <c r="O17" s="85">
        <v>150</v>
      </c>
      <c r="P17" s="85">
        <v>150</v>
      </c>
      <c r="Q17" s="85">
        <v>150</v>
      </c>
      <c r="R17" s="85">
        <v>150</v>
      </c>
      <c r="S17" s="85">
        <v>150</v>
      </c>
      <c r="T17" s="85">
        <v>143</v>
      </c>
      <c r="U17" s="85">
        <v>118</v>
      </c>
    </row>
    <row r="18" spans="1:21" ht="15.75" customHeight="1" thickBot="1">
      <c r="B18" s="49">
        <v>20</v>
      </c>
      <c r="C18" s="80">
        <v>30</v>
      </c>
      <c r="D18" s="49">
        <v>40</v>
      </c>
      <c r="E18" s="80">
        <v>50</v>
      </c>
      <c r="F18" s="49">
        <v>60</v>
      </c>
      <c r="G18" s="80">
        <v>70</v>
      </c>
      <c r="H18" s="49">
        <v>80</v>
      </c>
      <c r="I18" s="80">
        <v>90</v>
      </c>
      <c r="J18" s="49">
        <v>100</v>
      </c>
      <c r="L18" s="87">
        <v>5</v>
      </c>
      <c r="M18" s="85">
        <v>150</v>
      </c>
      <c r="N18" s="85">
        <v>150</v>
      </c>
      <c r="O18" s="85">
        <v>150</v>
      </c>
      <c r="P18" s="85">
        <v>150</v>
      </c>
      <c r="Q18" s="85">
        <v>150</v>
      </c>
      <c r="R18" s="85">
        <v>150</v>
      </c>
      <c r="S18" s="85">
        <v>150</v>
      </c>
      <c r="T18" s="85">
        <v>150</v>
      </c>
      <c r="U18" s="85">
        <v>150</v>
      </c>
    </row>
    <row r="19" spans="1:21">
      <c r="A19" s="68" t="s">
        <v>68</v>
      </c>
      <c r="B19" s="52">
        <v>175</v>
      </c>
      <c r="C19" s="54">
        <v>160</v>
      </c>
      <c r="D19" s="52">
        <v>140</v>
      </c>
      <c r="E19" s="52">
        <v>110</v>
      </c>
      <c r="F19" s="52">
        <v>20</v>
      </c>
      <c r="G19" s="54">
        <v>0</v>
      </c>
      <c r="H19" s="54">
        <v>0</v>
      </c>
      <c r="I19" s="54">
        <v>0</v>
      </c>
      <c r="J19" s="55">
        <v>0</v>
      </c>
      <c r="L19" s="86">
        <v>6</v>
      </c>
      <c r="M19" s="85">
        <v>150</v>
      </c>
      <c r="N19" s="85">
        <v>150</v>
      </c>
      <c r="O19" s="85">
        <v>150</v>
      </c>
      <c r="P19" s="85">
        <v>150</v>
      </c>
      <c r="Q19" s="85">
        <v>150</v>
      </c>
      <c r="R19" s="85">
        <v>150</v>
      </c>
      <c r="S19" s="85">
        <v>150</v>
      </c>
      <c r="T19" s="85">
        <v>150</v>
      </c>
      <c r="U19" s="85">
        <v>150</v>
      </c>
    </row>
    <row r="20" spans="1:21">
      <c r="A20" s="69">
        <v>4</v>
      </c>
      <c r="B20" s="52">
        <v>180</v>
      </c>
      <c r="C20" s="54">
        <v>165</v>
      </c>
      <c r="D20" s="52">
        <v>145</v>
      </c>
      <c r="E20" s="52">
        <v>125</v>
      </c>
      <c r="F20" s="52">
        <v>100</v>
      </c>
      <c r="G20" s="52">
        <v>40</v>
      </c>
      <c r="H20" s="54">
        <v>0</v>
      </c>
      <c r="I20" s="54">
        <v>0</v>
      </c>
      <c r="J20" s="55">
        <v>0</v>
      </c>
      <c r="L20" s="87">
        <v>7</v>
      </c>
      <c r="M20" s="85">
        <v>150</v>
      </c>
      <c r="N20" s="85">
        <v>150</v>
      </c>
      <c r="O20" s="85">
        <v>150</v>
      </c>
      <c r="P20" s="85">
        <v>150</v>
      </c>
      <c r="Q20" s="85">
        <v>150</v>
      </c>
      <c r="R20" s="85">
        <v>150</v>
      </c>
      <c r="S20" s="85">
        <v>150</v>
      </c>
      <c r="T20" s="85">
        <v>150</v>
      </c>
      <c r="U20" s="85">
        <v>150</v>
      </c>
    </row>
    <row r="21" spans="1:21">
      <c r="A21" s="69">
        <v>5</v>
      </c>
      <c r="B21" s="52">
        <v>190</v>
      </c>
      <c r="C21" s="54">
        <v>180</v>
      </c>
      <c r="D21" s="52">
        <v>165</v>
      </c>
      <c r="E21" s="52">
        <v>150</v>
      </c>
      <c r="F21" s="52">
        <v>135</v>
      </c>
      <c r="G21" s="52">
        <v>125</v>
      </c>
      <c r="H21" s="52">
        <v>100</v>
      </c>
      <c r="I21" s="52">
        <v>75</v>
      </c>
      <c r="J21" s="55">
        <v>0</v>
      </c>
      <c r="L21" s="86">
        <v>8</v>
      </c>
      <c r="M21" s="85">
        <v>150</v>
      </c>
      <c r="N21" s="85">
        <v>150</v>
      </c>
      <c r="O21" s="85">
        <v>150</v>
      </c>
      <c r="P21" s="85">
        <v>150</v>
      </c>
      <c r="Q21" s="85">
        <v>150</v>
      </c>
      <c r="R21" s="85">
        <v>150</v>
      </c>
      <c r="S21" s="85">
        <v>150</v>
      </c>
      <c r="T21" s="85">
        <v>150</v>
      </c>
      <c r="U21" s="85">
        <v>150</v>
      </c>
    </row>
    <row r="22" spans="1:21">
      <c r="A22" s="69">
        <v>6</v>
      </c>
      <c r="B22" s="52">
        <v>200</v>
      </c>
      <c r="C22" s="54">
        <v>190</v>
      </c>
      <c r="D22" s="52">
        <v>185</v>
      </c>
      <c r="E22" s="52">
        <v>175</v>
      </c>
      <c r="F22" s="52">
        <v>160</v>
      </c>
      <c r="G22" s="52">
        <v>150</v>
      </c>
      <c r="H22" s="52">
        <v>100</v>
      </c>
      <c r="I22" s="52">
        <v>75</v>
      </c>
      <c r="J22" s="52">
        <v>20</v>
      </c>
      <c r="L22" s="87">
        <v>9</v>
      </c>
      <c r="M22" s="85">
        <v>150</v>
      </c>
      <c r="N22" s="85">
        <v>150</v>
      </c>
      <c r="O22" s="85">
        <v>150</v>
      </c>
      <c r="P22" s="85">
        <v>150</v>
      </c>
      <c r="Q22" s="85">
        <v>150</v>
      </c>
      <c r="R22" s="85">
        <v>150</v>
      </c>
      <c r="S22" s="85">
        <v>150</v>
      </c>
      <c r="T22" s="85">
        <v>150</v>
      </c>
      <c r="U22" s="85">
        <v>150</v>
      </c>
    </row>
    <row r="23" spans="1:21">
      <c r="A23" s="69">
        <v>7</v>
      </c>
      <c r="B23" s="52">
        <v>200</v>
      </c>
      <c r="C23" s="54">
        <v>190</v>
      </c>
      <c r="D23" s="52">
        <v>185</v>
      </c>
      <c r="E23" s="52">
        <v>180</v>
      </c>
      <c r="F23" s="52">
        <v>170</v>
      </c>
      <c r="G23" s="52">
        <v>155</v>
      </c>
      <c r="H23" s="52">
        <v>140</v>
      </c>
      <c r="I23" s="52">
        <v>125</v>
      </c>
      <c r="J23" s="52">
        <v>115</v>
      </c>
      <c r="L23" s="86">
        <v>10</v>
      </c>
      <c r="M23" s="85">
        <v>150</v>
      </c>
      <c r="N23" s="85">
        <v>150</v>
      </c>
      <c r="O23" s="85">
        <v>150</v>
      </c>
      <c r="P23" s="85">
        <v>150</v>
      </c>
      <c r="Q23" s="85">
        <v>150</v>
      </c>
      <c r="R23" s="85">
        <v>150</v>
      </c>
      <c r="S23" s="85">
        <v>150</v>
      </c>
      <c r="T23" s="85">
        <v>150</v>
      </c>
      <c r="U23" s="85">
        <v>150</v>
      </c>
    </row>
    <row r="24" spans="1:21">
      <c r="A24" s="69">
        <v>8</v>
      </c>
      <c r="B24" s="52">
        <v>200</v>
      </c>
      <c r="C24" s="54">
        <v>190</v>
      </c>
      <c r="D24" s="52">
        <v>185</v>
      </c>
      <c r="E24" s="52">
        <v>180</v>
      </c>
      <c r="F24" s="52">
        <v>175</v>
      </c>
      <c r="G24" s="52">
        <v>160</v>
      </c>
      <c r="H24" s="52">
        <v>145</v>
      </c>
      <c r="I24" s="52">
        <v>130</v>
      </c>
      <c r="J24" s="52">
        <v>120</v>
      </c>
    </row>
    <row r="25" spans="1:21">
      <c r="A25" s="69">
        <v>9</v>
      </c>
      <c r="B25" s="52">
        <v>200</v>
      </c>
      <c r="C25" s="54">
        <v>195</v>
      </c>
      <c r="D25" s="52">
        <v>190</v>
      </c>
      <c r="E25" s="52">
        <v>185</v>
      </c>
      <c r="F25" s="52">
        <v>175</v>
      </c>
      <c r="G25" s="52">
        <v>165</v>
      </c>
      <c r="H25" s="52">
        <v>155</v>
      </c>
      <c r="I25" s="52">
        <v>140</v>
      </c>
      <c r="J25" s="52">
        <v>125</v>
      </c>
    </row>
    <row r="26" spans="1:21" ht="15.75" thickBot="1">
      <c r="A26" s="70">
        <v>10</v>
      </c>
      <c r="B26" s="58">
        <v>200</v>
      </c>
      <c r="C26" s="59">
        <v>200</v>
      </c>
      <c r="D26" s="58">
        <v>195</v>
      </c>
      <c r="E26" s="58">
        <v>190</v>
      </c>
      <c r="F26" s="58">
        <v>180</v>
      </c>
      <c r="G26" s="58">
        <v>170</v>
      </c>
      <c r="H26" s="58">
        <v>160</v>
      </c>
      <c r="I26" s="58">
        <v>145</v>
      </c>
      <c r="J26" s="58">
        <v>130</v>
      </c>
    </row>
    <row r="28" spans="1:21" ht="15.75" thickBot="1">
      <c r="C28" s="127" t="s">
        <v>70</v>
      </c>
      <c r="D28" s="127"/>
      <c r="E28" s="127"/>
    </row>
    <row r="29" spans="1:21" ht="15.75" thickBot="1">
      <c r="A29" s="83" t="s">
        <v>67</v>
      </c>
      <c r="B29" s="71"/>
      <c r="C29" s="125" t="s">
        <v>66</v>
      </c>
      <c r="D29" s="125"/>
      <c r="E29" s="125"/>
      <c r="F29" s="125"/>
      <c r="G29" s="125"/>
      <c r="H29" s="125"/>
      <c r="I29" s="125"/>
      <c r="J29" s="71"/>
    </row>
    <row r="30" spans="1:21" ht="15.75" customHeight="1" thickBot="1">
      <c r="B30" s="49">
        <v>20</v>
      </c>
      <c r="C30" s="80">
        <v>30</v>
      </c>
      <c r="D30" s="49">
        <v>40</v>
      </c>
      <c r="E30" s="80">
        <v>50</v>
      </c>
      <c r="F30" s="49">
        <v>60</v>
      </c>
      <c r="G30" s="80">
        <v>70</v>
      </c>
      <c r="H30" s="49">
        <v>80</v>
      </c>
      <c r="I30" s="80">
        <v>90</v>
      </c>
      <c r="J30" s="49">
        <v>100</v>
      </c>
    </row>
    <row r="31" spans="1:21">
      <c r="A31" s="72" t="s">
        <v>68</v>
      </c>
      <c r="B31" s="73">
        <v>250</v>
      </c>
      <c r="C31" s="74">
        <v>230</v>
      </c>
      <c r="D31" s="73">
        <v>210</v>
      </c>
      <c r="E31" s="73">
        <v>190</v>
      </c>
      <c r="F31" s="73">
        <v>140</v>
      </c>
      <c r="G31" s="74">
        <v>0</v>
      </c>
      <c r="H31" s="74">
        <v>0</v>
      </c>
      <c r="I31" s="74">
        <v>0</v>
      </c>
      <c r="J31" s="75">
        <v>0</v>
      </c>
    </row>
    <row r="32" spans="1:21">
      <c r="A32" s="76">
        <v>4</v>
      </c>
      <c r="B32" s="73">
        <v>250</v>
      </c>
      <c r="C32" s="74">
        <v>250</v>
      </c>
      <c r="D32" s="73">
        <v>250</v>
      </c>
      <c r="E32" s="73">
        <v>240</v>
      </c>
      <c r="F32" s="73">
        <v>175</v>
      </c>
      <c r="G32" s="73">
        <v>160</v>
      </c>
      <c r="H32" s="73">
        <v>100</v>
      </c>
      <c r="I32" s="74">
        <v>0</v>
      </c>
      <c r="J32" s="75">
        <v>0</v>
      </c>
    </row>
    <row r="33" spans="1:10">
      <c r="A33" s="76">
        <v>5</v>
      </c>
      <c r="B33" s="73">
        <v>250</v>
      </c>
      <c r="C33" s="74">
        <v>250</v>
      </c>
      <c r="D33" s="73">
        <v>250</v>
      </c>
      <c r="E33" s="73">
        <v>250</v>
      </c>
      <c r="F33" s="73">
        <v>225</v>
      </c>
      <c r="G33" s="73">
        <v>200</v>
      </c>
      <c r="H33" s="73">
        <v>150</v>
      </c>
      <c r="I33" s="73">
        <v>125</v>
      </c>
      <c r="J33" s="75">
        <v>0</v>
      </c>
    </row>
    <row r="34" spans="1:10">
      <c r="A34" s="76">
        <v>6</v>
      </c>
      <c r="B34" s="73">
        <v>250</v>
      </c>
      <c r="C34" s="74">
        <v>250</v>
      </c>
      <c r="D34" s="73">
        <v>250</v>
      </c>
      <c r="E34" s="73">
        <v>250</v>
      </c>
      <c r="F34" s="73">
        <v>240</v>
      </c>
      <c r="G34" s="73">
        <v>225</v>
      </c>
      <c r="H34" s="73">
        <v>160</v>
      </c>
      <c r="I34" s="73">
        <v>150</v>
      </c>
      <c r="J34" s="73">
        <v>150</v>
      </c>
    </row>
    <row r="35" spans="1:10">
      <c r="A35" s="76">
        <v>7</v>
      </c>
      <c r="B35" s="73">
        <v>250</v>
      </c>
      <c r="C35" s="74">
        <v>250</v>
      </c>
      <c r="D35" s="73">
        <v>250</v>
      </c>
      <c r="E35" s="73">
        <v>250</v>
      </c>
      <c r="F35" s="73">
        <v>250</v>
      </c>
      <c r="G35" s="73">
        <v>250</v>
      </c>
      <c r="H35" s="73">
        <v>210</v>
      </c>
      <c r="I35" s="73">
        <v>180</v>
      </c>
      <c r="J35" s="73">
        <v>115</v>
      </c>
    </row>
    <row r="36" spans="1:10">
      <c r="A36" s="76">
        <v>8</v>
      </c>
      <c r="B36" s="73">
        <v>250</v>
      </c>
      <c r="C36" s="74">
        <v>250</v>
      </c>
      <c r="D36" s="73">
        <v>250</v>
      </c>
      <c r="E36" s="73">
        <v>250</v>
      </c>
      <c r="F36" s="73">
        <v>250</v>
      </c>
      <c r="G36" s="73">
        <v>250</v>
      </c>
      <c r="H36" s="73">
        <v>250</v>
      </c>
      <c r="I36" s="73">
        <v>225</v>
      </c>
      <c r="J36" s="73">
        <v>200</v>
      </c>
    </row>
    <row r="37" spans="1:10">
      <c r="A37" s="76">
        <v>9</v>
      </c>
      <c r="B37" s="73">
        <v>250</v>
      </c>
      <c r="C37" s="74">
        <v>250</v>
      </c>
      <c r="D37" s="73">
        <v>250</v>
      </c>
      <c r="E37" s="73">
        <v>250</v>
      </c>
      <c r="F37" s="73">
        <v>250</v>
      </c>
      <c r="G37" s="73">
        <v>250</v>
      </c>
      <c r="H37" s="73">
        <v>250</v>
      </c>
      <c r="I37" s="73">
        <v>250</v>
      </c>
      <c r="J37" s="73">
        <v>225</v>
      </c>
    </row>
    <row r="38" spans="1:10" ht="15.75" thickBot="1">
      <c r="A38" s="77">
        <v>10</v>
      </c>
      <c r="B38" s="78">
        <v>250</v>
      </c>
      <c r="C38" s="79">
        <v>250</v>
      </c>
      <c r="D38" s="78">
        <v>250</v>
      </c>
      <c r="E38" s="78">
        <v>250</v>
      </c>
      <c r="F38" s="78">
        <v>250</v>
      </c>
      <c r="G38" s="78">
        <v>250</v>
      </c>
      <c r="H38" s="78">
        <v>250</v>
      </c>
      <c r="I38" s="78">
        <v>250</v>
      </c>
      <c r="J38" s="78">
        <v>250</v>
      </c>
    </row>
  </sheetData>
  <mergeCells count="4">
    <mergeCell ref="C29:I29"/>
    <mergeCell ref="C2:I2"/>
    <mergeCell ref="C17:I17"/>
    <mergeCell ref="C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</vt:vector>
  </HeadingPairs>
  <TitlesOfParts>
    <vt:vector size="8" baseType="lpstr">
      <vt:lpstr>Intro</vt:lpstr>
      <vt:lpstr>Salinity Calculator</vt:lpstr>
      <vt:lpstr>Saline-Revenue Data</vt:lpstr>
      <vt:lpstr>Corn Budget</vt:lpstr>
      <vt:lpstr>HRSW Budget</vt:lpstr>
      <vt:lpstr>Soybean Budget</vt:lpstr>
      <vt:lpstr>Fertilizer Recommendations</vt:lpstr>
      <vt:lpstr>Corn Returns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Ripplinger</dc:creator>
  <cp:lastModifiedBy>David Ripplinger</cp:lastModifiedBy>
  <dcterms:created xsi:type="dcterms:W3CDTF">2017-04-25T13:46:32Z</dcterms:created>
  <dcterms:modified xsi:type="dcterms:W3CDTF">2019-03-19T15:45:04Z</dcterms:modified>
</cp:coreProperties>
</file>