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ripplinger\Desktop\"/>
    </mc:Choice>
  </mc:AlternateContent>
  <bookViews>
    <workbookView xWindow="0" yWindow="0" windowWidth="28800" windowHeight="12432" activeTab="2"/>
  </bookViews>
  <sheets>
    <sheet name="Valley City" sheetId="1" r:id="rId1"/>
    <sheet name="Jamestown.Carrington" sheetId="2" r:id="rId2"/>
    <sheet name="Cando.Langdon"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3" l="1"/>
  <c r="L36" i="3" s="1"/>
  <c r="L21" i="3"/>
  <c r="L30" i="3" s="1"/>
  <c r="L37" i="3" s="1"/>
  <c r="L7" i="3"/>
  <c r="L32" i="3" s="1"/>
  <c r="J28" i="3"/>
  <c r="J36" i="3" s="1"/>
  <c r="J21" i="3"/>
  <c r="J30" i="3" s="1"/>
  <c r="J37" i="3" s="1"/>
  <c r="J7" i="3"/>
  <c r="C10" i="2"/>
  <c r="L26" i="2"/>
  <c r="L28" i="2" s="1"/>
  <c r="L35" i="2" s="1"/>
  <c r="L19" i="2"/>
  <c r="L33" i="2" s="1"/>
  <c r="L5" i="2"/>
  <c r="L30" i="2" s="1"/>
  <c r="K26" i="2"/>
  <c r="K34" i="2" s="1"/>
  <c r="K19" i="2"/>
  <c r="K28" i="2" s="1"/>
  <c r="K35" i="2" s="1"/>
  <c r="K5" i="2"/>
  <c r="K30" i="2" s="1"/>
  <c r="J26" i="2"/>
  <c r="J34" i="2" s="1"/>
  <c r="J19" i="2"/>
  <c r="J28" i="2" s="1"/>
  <c r="J35" i="2" s="1"/>
  <c r="J5" i="2"/>
  <c r="J30" i="2" s="1"/>
  <c r="K30" i="1"/>
  <c r="L30" i="1"/>
  <c r="K28" i="1"/>
  <c r="L28" i="1"/>
  <c r="K26" i="1"/>
  <c r="L26" i="1"/>
  <c r="K19" i="1"/>
  <c r="L19" i="1"/>
  <c r="K5" i="1"/>
  <c r="L5" i="1"/>
  <c r="J30" i="1"/>
  <c r="J28" i="1"/>
  <c r="J26" i="1"/>
  <c r="J19" i="1"/>
  <c r="J5" i="1"/>
  <c r="L35" i="3" l="1"/>
  <c r="J32" i="3"/>
  <c r="J35" i="3"/>
  <c r="L34" i="2"/>
  <c r="K33" i="2"/>
  <c r="J33" i="2"/>
  <c r="K28" i="3"/>
  <c r="K36" i="3" s="1"/>
  <c r="K21" i="3"/>
  <c r="C10" i="3" s="1"/>
  <c r="C12" i="3" s="1"/>
  <c r="G10" i="3"/>
  <c r="G12" i="3" s="1"/>
  <c r="G7" i="3"/>
  <c r="C7" i="3"/>
  <c r="K7" i="3"/>
  <c r="C12" i="2"/>
  <c r="G7" i="2"/>
  <c r="G7" i="1"/>
  <c r="C7" i="2" l="1"/>
  <c r="G12" i="1"/>
  <c r="C7" i="1"/>
  <c r="C14" i="3"/>
  <c r="G14" i="3" s="1"/>
  <c r="K35" i="3"/>
  <c r="G12" i="2"/>
  <c r="K30" i="3"/>
  <c r="K37" i="3" s="1"/>
  <c r="C10" i="1"/>
  <c r="C12" i="1" s="1"/>
  <c r="C14" i="2" l="1"/>
  <c r="G14" i="2" s="1"/>
  <c r="C14" i="1"/>
  <c r="G14" i="1" s="1"/>
  <c r="K32" i="3"/>
</calcChain>
</file>

<file path=xl/sharedStrings.xml><?xml version="1.0" encoding="utf-8"?>
<sst xmlns="http://schemas.openxmlformats.org/spreadsheetml/2006/main" count="165" uniqueCount="57">
  <si>
    <t>HRSW</t>
  </si>
  <si>
    <t>CORN</t>
  </si>
  <si>
    <t>SOYBEANS</t>
  </si>
  <si>
    <t>Partial Budget Valley City</t>
  </si>
  <si>
    <t xml:space="preserve">  Market Yield</t>
  </si>
  <si>
    <t>Scale</t>
  </si>
  <si>
    <t>acres</t>
  </si>
  <si>
    <t xml:space="preserve">  Market Price</t>
  </si>
  <si>
    <t>Added Income</t>
  </si>
  <si>
    <t>Added Costs</t>
  </si>
  <si>
    <t>Market Revenue</t>
  </si>
  <si>
    <t>Yield</t>
  </si>
  <si>
    <t>Price</t>
  </si>
  <si>
    <t>DIRECT COSTS</t>
  </si>
  <si>
    <t>Revenue</t>
  </si>
  <si>
    <t xml:space="preserve"> -Seed</t>
  </si>
  <si>
    <t xml:space="preserve"> -Herbicides</t>
  </si>
  <si>
    <t>Reduced Costs</t>
  </si>
  <si>
    <t>Reduced Income</t>
  </si>
  <si>
    <t xml:space="preserve"> -Fungicides</t>
  </si>
  <si>
    <t xml:space="preserve"> -Insecticides</t>
  </si>
  <si>
    <t xml:space="preserve"> -Fertilizer</t>
  </si>
  <si>
    <t xml:space="preserve"> -Crop Insurance</t>
  </si>
  <si>
    <t xml:space="preserve"> -Fuel &amp; Lubrication</t>
  </si>
  <si>
    <t>Net Change</t>
  </si>
  <si>
    <t>Per Acre</t>
  </si>
  <si>
    <t xml:space="preserve"> -Repairs</t>
  </si>
  <si>
    <t xml:space="preserve"> -Drying</t>
  </si>
  <si>
    <t xml:space="preserve"> -Miscellaneous</t>
  </si>
  <si>
    <t xml:space="preserve"> -Operating Interest</t>
  </si>
  <si>
    <t>SUM OF LISTED DIRECT COSTS</t>
  </si>
  <si>
    <t>INDIRECT (FIXED) COSTS</t>
  </si>
  <si>
    <t xml:space="preserve"> -Misc. Overhead</t>
  </si>
  <si>
    <t xml:space="preserve"> -Machinery Depreciation</t>
  </si>
  <si>
    <t xml:space="preserve"> -Machinery Investment</t>
  </si>
  <si>
    <t xml:space="preserve"> -Land Charge</t>
  </si>
  <si>
    <t>SUM OF LISTED INDIRECT COSTS</t>
  </si>
  <si>
    <t>SUM OF ALL LISTED COSTS</t>
  </si>
  <si>
    <t>RETURN TO LABOR &amp; MGMT</t>
  </si>
  <si>
    <t>LISTED COSTS PER BUDGET UNIT</t>
  </si>
  <si>
    <t>(bu) :</t>
  </si>
  <si>
    <t xml:space="preserve"> -Direct Costs</t>
  </si>
  <si>
    <t xml:space="preserve"> -Indirect Costs</t>
  </si>
  <si>
    <t xml:space="preserve"> -Total Listed Costs</t>
  </si>
  <si>
    <t>Partial Budget Jamestown/Carrington</t>
  </si>
  <si>
    <t>CANOLA</t>
  </si>
  <si>
    <t>Partial Budget Cando/Langdon</t>
  </si>
  <si>
    <t>(lb) :</t>
  </si>
  <si>
    <t>NDSU Project Crop Budgets (EC1658)</t>
  </si>
  <si>
    <t>NDSU Project Crop Budgets (EC1655)</t>
  </si>
  <si>
    <t>NDSU Project Crop Budgets (EC1659)</t>
  </si>
  <si>
    <t>Swapping Corn for Beets</t>
  </si>
  <si>
    <t>Swapping Canola for Beets</t>
  </si>
  <si>
    <t>Developed by David Ripplinger, Bioproducts and Bioenergy Economics Specialist, North Dakota State University Extension</t>
  </si>
  <si>
    <t>Date Printed:</t>
  </si>
  <si>
    <t>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t>
  </si>
  <si>
    <t>Using information from 2018 Crop Budgets prepared by Andrew Swenson, NDSU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</si>
</sst>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
  </numFmts>
  <fonts count="14" x14ac:knownFonts="1">
    <font>
      <sz val="11"/>
      <color theme="1"/>
      <name val="Calibri"/>
      <family val="2"/>
      <scheme val="minor"/>
    </font>
    <font>
      <b/>
      <sz val="11"/>
      <color theme="1"/>
      <name val="Calibri"/>
      <family val="2"/>
      <scheme val="minor"/>
    </font>
    <font>
      <sz val="18"/>
      <color theme="1"/>
      <name val="Calibri"/>
      <family val="2"/>
      <scheme val="minor"/>
    </font>
    <font>
      <b/>
      <sz val="10"/>
      <name val="Arial"/>
      <family val="2"/>
    </font>
    <font>
      <b/>
      <sz val="18"/>
      <color theme="1"/>
      <name val="Calibri"/>
      <family val="2"/>
      <scheme val="minor"/>
    </font>
    <font>
      <sz val="10"/>
      <color indexed="12"/>
      <name val="Arial"/>
      <family val="2"/>
    </font>
    <font>
      <b/>
      <sz val="14"/>
      <color theme="1"/>
      <name val="Calibri"/>
      <family val="2"/>
      <scheme val="minor"/>
    </font>
    <font>
      <sz val="11"/>
      <color theme="1"/>
      <name val="Calibri"/>
      <family val="2"/>
      <scheme val="minor"/>
    </font>
    <font>
      <sz val="10"/>
      <name val="Arial"/>
    </font>
    <font>
      <sz val="10"/>
      <name val="Arial"/>
      <family val="2"/>
    </font>
    <font>
      <u/>
      <sz val="10"/>
      <color indexed="12"/>
      <name val="Arial"/>
      <family val="2"/>
    </font>
    <font>
      <sz val="9"/>
      <name val="Arial"/>
      <family val="2"/>
    </font>
    <font>
      <b/>
      <sz val="9"/>
      <name val="Arial"/>
      <family val="2"/>
    </font>
    <font>
      <sz val="6"/>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4" fontId="7" fillId="0" borderId="0" applyFont="0" applyFill="0" applyBorder="0" applyAlignment="0" applyProtection="0"/>
    <xf numFmtId="0" fontId="8"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cellStyleXfs>
  <cellXfs count="58">
    <xf numFmtId="0" fontId="0" fillId="0" borderId="0" xfId="0"/>
    <xf numFmtId="0" fontId="2" fillId="2" borderId="0" xfId="0" applyFont="1" applyFill="1" applyAlignment="1">
      <alignment horizontal="center"/>
    </xf>
    <xf numFmtId="0" fontId="0" fillId="2" borderId="0" xfId="0" applyFill="1"/>
    <xf numFmtId="0" fontId="3" fillId="2" borderId="0" xfId="0" applyFont="1" applyFill="1"/>
    <xf numFmtId="0" fontId="4" fillId="2" borderId="0" xfId="0" applyFont="1" applyFill="1" applyAlignment="1">
      <alignment horizontal="center"/>
    </xf>
    <xf numFmtId="0" fontId="5" fillId="2" borderId="0" xfId="0" applyFont="1" applyFill="1" applyProtection="1">
      <protection locked="0"/>
    </xf>
    <xf numFmtId="2" fontId="5" fillId="2" borderId="0" xfId="0" applyNumberFormat="1" applyFont="1" applyFill="1" applyBorder="1" applyProtection="1">
      <protection locked="0"/>
    </xf>
    <xf numFmtId="0" fontId="0" fillId="3" borderId="3" xfId="0" applyFill="1" applyBorder="1"/>
    <xf numFmtId="0" fontId="0" fillId="3" borderId="2" xfId="0" applyFill="1" applyBorder="1"/>
    <xf numFmtId="0" fontId="1" fillId="2" borderId="0" xfId="0" applyFont="1" applyFill="1" applyBorder="1" applyAlignment="1">
      <alignment horizontal="center"/>
    </xf>
    <xf numFmtId="2" fontId="0" fillId="2" borderId="0" xfId="0" applyNumberFormat="1" applyFill="1"/>
    <xf numFmtId="0" fontId="0" fillId="2" borderId="4" xfId="0" applyFill="1" applyBorder="1"/>
    <xf numFmtId="1" fontId="0" fillId="2" borderId="0" xfId="0" applyNumberFormat="1" applyFill="1"/>
    <xf numFmtId="0" fontId="0" fillId="2" borderId="5" xfId="0" applyFill="1" applyBorder="1"/>
    <xf numFmtId="0" fontId="0" fillId="2" borderId="0" xfId="0" applyFill="1" applyBorder="1"/>
    <xf numFmtId="0" fontId="0" fillId="2" borderId="0" xfId="0" quotePrefix="1" applyFill="1"/>
    <xf numFmtId="2" fontId="5" fillId="2" borderId="0" xfId="0" applyNumberFormat="1" applyFont="1" applyFill="1" applyProtection="1">
      <protection locked="0"/>
    </xf>
    <xf numFmtId="0" fontId="0" fillId="2" borderId="6" xfId="0" applyFill="1" applyBorder="1"/>
    <xf numFmtId="0" fontId="0" fillId="2" borderId="7" xfId="0" applyFill="1" applyBorder="1"/>
    <xf numFmtId="0" fontId="1" fillId="3" borderId="3" xfId="0" applyFont="1" applyFill="1" applyBorder="1"/>
    <xf numFmtId="0" fontId="1" fillId="3" borderId="2" xfId="0" applyFont="1" applyFill="1" applyBorder="1"/>
    <xf numFmtId="1" fontId="0" fillId="2" borderId="5" xfId="0" applyNumberFormat="1" applyFill="1" applyBorder="1"/>
    <xf numFmtId="0" fontId="0" fillId="2" borderId="8" xfId="0" applyFill="1" applyBorder="1"/>
    <xf numFmtId="0" fontId="1" fillId="2" borderId="0" xfId="0" applyFont="1" applyFill="1"/>
    <xf numFmtId="2" fontId="0" fillId="2" borderId="0" xfId="0" applyNumberFormat="1" applyFill="1" applyAlignment="1">
      <alignment horizontal="center"/>
    </xf>
    <xf numFmtId="0" fontId="5" fillId="2" borderId="0" xfId="0" applyFont="1" applyFill="1" applyBorder="1" applyProtection="1">
      <protection locked="0"/>
    </xf>
    <xf numFmtId="164" fontId="0" fillId="2" borderId="0" xfId="0" applyNumberFormat="1" applyFill="1"/>
    <xf numFmtId="0" fontId="6" fillId="2" borderId="0" xfId="0" applyFont="1" applyFill="1"/>
    <xf numFmtId="0" fontId="6" fillId="2" borderId="0" xfId="0" applyFont="1" applyFill="1" applyAlignment="1">
      <alignment horizontal="center"/>
    </xf>
    <xf numFmtId="44" fontId="0" fillId="2" borderId="0" xfId="1" applyFont="1" applyFill="1"/>
    <xf numFmtId="0" fontId="5" fillId="2" borderId="0" xfId="2" applyFont="1" applyFill="1" applyProtection="1">
      <protection locked="0"/>
    </xf>
    <xf numFmtId="2" fontId="5" fillId="2" borderId="0" xfId="2" applyNumberFormat="1" applyFont="1" applyFill="1" applyBorder="1" applyProtection="1">
      <protection locked="0"/>
    </xf>
    <xf numFmtId="0" fontId="8" fillId="2" borderId="0" xfId="2" applyFill="1"/>
    <xf numFmtId="2" fontId="5" fillId="2" borderId="0" xfId="2" applyNumberFormat="1" applyFont="1" applyFill="1" applyProtection="1">
      <protection locked="0"/>
    </xf>
    <xf numFmtId="2" fontId="8" fillId="2" borderId="0" xfId="2" applyNumberFormat="1" applyFill="1"/>
    <xf numFmtId="2" fontId="8" fillId="2" borderId="0" xfId="2" applyNumberFormat="1" applyFill="1" applyAlignment="1">
      <alignment horizontal="center"/>
    </xf>
    <xf numFmtId="0" fontId="5" fillId="0" borderId="0" xfId="0" applyFont="1" applyProtection="1">
      <protection locked="0"/>
    </xf>
    <xf numFmtId="0" fontId="5" fillId="0" borderId="0" xfId="0" applyFont="1" applyBorder="1" applyProtection="1">
      <protection locked="0"/>
    </xf>
    <xf numFmtId="2" fontId="5" fillId="0" borderId="0" xfId="0" applyNumberFormat="1" applyFont="1" applyProtection="1">
      <protection locked="0"/>
    </xf>
    <xf numFmtId="2" fontId="5" fillId="0" borderId="0" xfId="0" applyNumberFormat="1" applyFont="1" applyBorder="1" applyProtection="1">
      <protection locked="0"/>
    </xf>
    <xf numFmtId="2" fontId="0" fillId="0" borderId="0" xfId="0" applyNumberFormat="1"/>
    <xf numFmtId="2" fontId="5" fillId="0" borderId="0" xfId="0" applyNumberFormat="1" applyFont="1" applyFill="1" applyProtection="1">
      <protection locked="0"/>
    </xf>
    <xf numFmtId="2" fontId="5" fillId="0" borderId="0" xfId="0" applyNumberFormat="1" applyFont="1" applyFill="1" applyBorder="1" applyProtection="1">
      <protection locked="0"/>
    </xf>
    <xf numFmtId="2" fontId="0" fillId="0" borderId="0" xfId="0" applyNumberFormat="1" applyAlignment="1">
      <alignment horizontal="center"/>
    </xf>
    <xf numFmtId="0" fontId="9" fillId="2" borderId="0" xfId="2" applyFont="1" applyFill="1"/>
    <xf numFmtId="0" fontId="9" fillId="2" borderId="0" xfId="2" applyFont="1" applyFill="1" applyProtection="1"/>
    <xf numFmtId="0" fontId="9" fillId="2" borderId="0" xfId="2" applyFont="1" applyFill="1" applyBorder="1" applyProtection="1"/>
    <xf numFmtId="0" fontId="9" fillId="2" borderId="0" xfId="4" applyFont="1" applyFill="1" applyAlignment="1" applyProtection="1">
      <alignment horizontal="left"/>
    </xf>
    <xf numFmtId="0" fontId="12" fillId="2" borderId="0" xfId="2" applyFont="1" applyFill="1" applyAlignment="1">
      <alignment horizontal="left" wrapText="1"/>
    </xf>
    <xf numFmtId="0" fontId="13" fillId="2" borderId="0" xfId="2" applyFont="1" applyFill="1"/>
    <xf numFmtId="14" fontId="9" fillId="2" borderId="0" xfId="2" applyNumberFormat="1" applyFont="1" applyFill="1" applyAlignment="1" applyProtection="1">
      <alignment horizontal="left"/>
    </xf>
    <xf numFmtId="14" fontId="9" fillId="2" borderId="0" xfId="2" applyNumberFormat="1" applyFont="1" applyFill="1" applyProtection="1"/>
    <xf numFmtId="0" fontId="11" fillId="2" borderId="0" xfId="2" applyFont="1" applyFill="1" applyAlignment="1">
      <alignment horizontal="left" vertical="top" wrapText="1"/>
    </xf>
    <xf numFmtId="0" fontId="11" fillId="2" borderId="0" xfId="2" applyFont="1" applyFill="1" applyAlignment="1">
      <alignment horizontal="left" vertical="top" wrapText="1"/>
    </xf>
    <xf numFmtId="0" fontId="4" fillId="2" borderId="0" xfId="0" applyFont="1" applyFill="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cellXfs>
  <cellStyles count="5">
    <cellStyle name="Comma 2" xfId="3"/>
    <cellStyle name="Currency" xfId="1" builtinId="4"/>
    <cellStyle name="Hyperlink 5"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41</xdr:row>
      <xdr:rowOff>762000</xdr:rowOff>
    </xdr:from>
    <xdr:to>
      <xdr:col>8</xdr:col>
      <xdr:colOff>910076</xdr:colOff>
      <xdr:row>46</xdr:row>
      <xdr:rowOff>167640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008620"/>
          <a:ext cx="6625076" cy="899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41</xdr:row>
      <xdr:rowOff>762000</xdr:rowOff>
    </xdr:from>
    <xdr:to>
      <xdr:col>8</xdr:col>
      <xdr:colOff>757676</xdr:colOff>
      <xdr:row>46</xdr:row>
      <xdr:rowOff>167640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73440"/>
          <a:ext cx="6625076" cy="899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41</xdr:row>
      <xdr:rowOff>762000</xdr:rowOff>
    </xdr:from>
    <xdr:to>
      <xdr:col>8</xdr:col>
      <xdr:colOff>711956</xdr:colOff>
      <xdr:row>46</xdr:row>
      <xdr:rowOff>167640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73440"/>
          <a:ext cx="6625076" cy="899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Ripplinger/Documents/Industrial%20Beet%20Compare%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
      <sheetName val="HR"/>
      <sheetName val="Custom Rates"/>
      <sheetName val="EB-SE"/>
      <sheetName val="EB-EC"/>
      <sheetName val="EB-NE"/>
      <sheetName val="CC-SE"/>
      <sheetName val="CC-EC"/>
      <sheetName val="CC-NE"/>
      <sheetName val="PB-SE"/>
      <sheetName val="PB-EC"/>
      <sheetName val="PB-NE"/>
    </sheetNames>
    <sheetDataSet>
      <sheetData sheetId="0"/>
      <sheetData sheetId="1"/>
      <sheetData sheetId="2"/>
      <sheetData sheetId="3">
        <row r="4">
          <cell r="B4">
            <v>25</v>
          </cell>
        </row>
      </sheetData>
      <sheetData sheetId="4">
        <row r="4">
          <cell r="B4">
            <v>25</v>
          </cell>
        </row>
      </sheetData>
      <sheetData sheetId="5">
        <row r="5">
          <cell r="B5">
            <v>33</v>
          </cell>
        </row>
      </sheetData>
      <sheetData sheetId="6">
        <row r="11">
          <cell r="F11">
            <v>130</v>
          </cell>
        </row>
      </sheetData>
      <sheetData sheetId="7">
        <row r="11">
          <cell r="F11">
            <v>115</v>
          </cell>
        </row>
      </sheetData>
      <sheetData sheetId="8">
        <row r="11">
          <cell r="K11">
            <v>1720</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E18" sqref="E18"/>
    </sheetView>
  </sheetViews>
  <sheetFormatPr defaultColWidth="9.109375" defaultRowHeight="14.4" x14ac:dyDescent="0.3"/>
  <cols>
    <col min="1" max="1" width="14.6640625" style="2" customWidth="1"/>
    <col min="2" max="3" width="12.6640625" style="2" customWidth="1"/>
    <col min="4" max="5" width="2.6640625" style="2" customWidth="1"/>
    <col min="6" max="8" width="12.6640625" style="2" customWidth="1"/>
    <col min="9" max="9" width="31.6640625" style="2" customWidth="1"/>
    <col min="10" max="11" width="10.6640625" style="2" customWidth="1"/>
    <col min="12" max="16384" width="9.109375" style="2"/>
  </cols>
  <sheetData>
    <row r="1" spans="2:13" ht="23.4" x14ac:dyDescent="0.45">
      <c r="B1" s="54" t="s">
        <v>3</v>
      </c>
      <c r="C1" s="54"/>
      <c r="D1" s="54"/>
      <c r="E1" s="54"/>
      <c r="F1" s="54"/>
      <c r="G1" s="54"/>
      <c r="H1" s="1"/>
      <c r="I1" s="27" t="s">
        <v>50</v>
      </c>
    </row>
    <row r="2" spans="2:13" ht="23.4" x14ac:dyDescent="0.45">
      <c r="D2" s="28" t="s">
        <v>51</v>
      </c>
      <c r="H2" s="4"/>
      <c r="J2" s="3" t="s">
        <v>0</v>
      </c>
      <c r="K2" s="3" t="s">
        <v>1</v>
      </c>
      <c r="L2" s="3" t="s">
        <v>2</v>
      </c>
    </row>
    <row r="3" spans="2:13" x14ac:dyDescent="0.3">
      <c r="B3" s="2" t="s">
        <v>5</v>
      </c>
      <c r="C3" s="2">
        <v>160</v>
      </c>
      <c r="D3" s="2" t="s">
        <v>6</v>
      </c>
      <c r="I3" s="2" t="s">
        <v>4</v>
      </c>
      <c r="J3" s="5">
        <v>58</v>
      </c>
      <c r="K3" s="30">
        <v>140</v>
      </c>
      <c r="L3" s="30">
        <v>36</v>
      </c>
    </row>
    <row r="4" spans="2:13" x14ac:dyDescent="0.3">
      <c r="B4" s="55" t="s">
        <v>8</v>
      </c>
      <c r="C4" s="56"/>
      <c r="D4" s="7"/>
      <c r="E4" s="8"/>
      <c r="F4" s="56" t="s">
        <v>9</v>
      </c>
      <c r="G4" s="57"/>
      <c r="H4" s="9"/>
      <c r="I4" s="2" t="s">
        <v>7</v>
      </c>
      <c r="J4" s="6">
        <v>5.76</v>
      </c>
      <c r="K4" s="31">
        <v>3.25</v>
      </c>
      <c r="L4" s="31">
        <v>8.93</v>
      </c>
    </row>
    <row r="5" spans="2:13" x14ac:dyDescent="0.3">
      <c r="B5" s="2" t="s">
        <v>11</v>
      </c>
      <c r="C5" s="2">
        <v>29</v>
      </c>
      <c r="D5" s="11"/>
      <c r="G5" s="12">
        <v>650</v>
      </c>
      <c r="H5" s="10"/>
      <c r="I5" s="2" t="s">
        <v>10</v>
      </c>
      <c r="J5" s="10">
        <f>J3*J4</f>
        <v>334.08</v>
      </c>
      <c r="K5" s="10">
        <f t="shared" ref="K5:L5" si="0">K3*K4</f>
        <v>455</v>
      </c>
      <c r="L5" s="10">
        <f t="shared" si="0"/>
        <v>321.48</v>
      </c>
    </row>
    <row r="6" spans="2:13" ht="15" thickBot="1" x14ac:dyDescent="0.35">
      <c r="B6" s="2" t="s">
        <v>12</v>
      </c>
      <c r="C6" s="2">
        <v>26</v>
      </c>
      <c r="D6" s="11"/>
      <c r="K6" s="32"/>
      <c r="L6" s="32"/>
    </row>
    <row r="7" spans="2:13" ht="15" thickBot="1" x14ac:dyDescent="0.35">
      <c r="B7" s="2" t="s">
        <v>14</v>
      </c>
      <c r="C7" s="13">
        <f>C5*C6*C3</f>
        <v>120640</v>
      </c>
      <c r="D7" s="11"/>
      <c r="G7" s="13">
        <f>G5*C3</f>
        <v>104000</v>
      </c>
      <c r="H7" s="14"/>
      <c r="I7" s="2" t="s">
        <v>13</v>
      </c>
      <c r="K7" s="32"/>
      <c r="L7" s="32"/>
    </row>
    <row r="8" spans="2:13" x14ac:dyDescent="0.3">
      <c r="B8" s="17"/>
      <c r="C8" s="17"/>
      <c r="D8" s="18"/>
      <c r="E8" s="17"/>
      <c r="F8" s="17"/>
      <c r="G8" s="17"/>
      <c r="H8" s="14"/>
      <c r="I8" s="15" t="s">
        <v>15</v>
      </c>
      <c r="J8" s="16">
        <v>17.5</v>
      </c>
      <c r="K8" s="33">
        <v>93.13</v>
      </c>
      <c r="L8" s="33">
        <v>65.75</v>
      </c>
    </row>
    <row r="9" spans="2:13" x14ac:dyDescent="0.3">
      <c r="B9" s="55" t="s">
        <v>17</v>
      </c>
      <c r="C9" s="56"/>
      <c r="D9" s="19"/>
      <c r="E9" s="20"/>
      <c r="F9" s="56" t="s">
        <v>18</v>
      </c>
      <c r="G9" s="57"/>
      <c r="H9" s="9"/>
      <c r="I9" s="15" t="s">
        <v>16</v>
      </c>
      <c r="J9" s="16">
        <v>22</v>
      </c>
      <c r="K9" s="33">
        <v>26</v>
      </c>
      <c r="L9" s="33">
        <v>28</v>
      </c>
    </row>
    <row r="10" spans="2:13" x14ac:dyDescent="0.3">
      <c r="C10" s="12">
        <f>SUM(K19:K24)</f>
        <v>376.56999999999994</v>
      </c>
      <c r="D10" s="11"/>
      <c r="F10" s="2" t="s">
        <v>11</v>
      </c>
      <c r="G10" s="2">
        <v>140</v>
      </c>
      <c r="I10" s="15" t="s">
        <v>19</v>
      </c>
      <c r="J10" s="16">
        <v>17</v>
      </c>
      <c r="K10" s="33">
        <v>0</v>
      </c>
      <c r="L10" s="33">
        <v>0</v>
      </c>
    </row>
    <row r="11" spans="2:13" ht="15" thickBot="1" x14ac:dyDescent="0.35">
      <c r="D11" s="11"/>
      <c r="F11" s="2" t="s">
        <v>12</v>
      </c>
      <c r="G11" s="2">
        <v>3.25</v>
      </c>
      <c r="I11" s="15" t="s">
        <v>20</v>
      </c>
      <c r="J11" s="16">
        <v>0</v>
      </c>
      <c r="K11" s="33">
        <v>0</v>
      </c>
      <c r="L11" s="33">
        <v>4</v>
      </c>
      <c r="M11" s="10"/>
    </row>
    <row r="12" spans="2:13" ht="15" thickBot="1" x14ac:dyDescent="0.35">
      <c r="C12" s="21">
        <f>C10*C3</f>
        <v>60251.19999999999</v>
      </c>
      <c r="D12" s="11"/>
      <c r="F12" s="2" t="s">
        <v>14</v>
      </c>
      <c r="G12" s="13">
        <f>C3*G10*G11</f>
        <v>72800</v>
      </c>
      <c r="H12" s="14"/>
      <c r="I12" s="15" t="s">
        <v>21</v>
      </c>
      <c r="J12" s="16">
        <v>69.63</v>
      </c>
      <c r="K12" s="33">
        <v>87.53</v>
      </c>
      <c r="L12" s="33">
        <v>2.81</v>
      </c>
    </row>
    <row r="13" spans="2:13" x14ac:dyDescent="0.3">
      <c r="B13" s="17"/>
      <c r="C13" s="17"/>
      <c r="D13" s="18"/>
      <c r="E13" s="22"/>
      <c r="F13" s="17"/>
      <c r="G13" s="17"/>
      <c r="H13" s="14"/>
      <c r="I13" s="15" t="s">
        <v>22</v>
      </c>
      <c r="J13" s="16">
        <v>9.1</v>
      </c>
      <c r="K13" s="33">
        <v>18.899999999999999</v>
      </c>
      <c r="L13" s="33">
        <v>8</v>
      </c>
    </row>
    <row r="14" spans="2:13" x14ac:dyDescent="0.3">
      <c r="B14" s="23" t="s">
        <v>24</v>
      </c>
      <c r="C14" s="29">
        <f>C7+C12-G7-G12</f>
        <v>4091.1999999999825</v>
      </c>
      <c r="D14" s="14"/>
      <c r="E14" s="14"/>
      <c r="F14" s="23" t="s">
        <v>25</v>
      </c>
      <c r="G14" s="29">
        <f>C14/C3</f>
        <v>25.56999999999989</v>
      </c>
      <c r="I14" s="15" t="s">
        <v>23</v>
      </c>
      <c r="J14" s="16">
        <v>14.64</v>
      </c>
      <c r="K14" s="33">
        <v>20.64</v>
      </c>
      <c r="L14" s="33">
        <v>12.41</v>
      </c>
    </row>
    <row r="15" spans="2:13" x14ac:dyDescent="0.3">
      <c r="I15" s="15" t="s">
        <v>26</v>
      </c>
      <c r="J15" s="16">
        <v>19.79</v>
      </c>
      <c r="K15" s="33">
        <v>26.79</v>
      </c>
      <c r="L15" s="33">
        <v>18.649999999999999</v>
      </c>
    </row>
    <row r="16" spans="2:13" x14ac:dyDescent="0.3">
      <c r="B16" s="23"/>
      <c r="D16" s="14"/>
      <c r="E16" s="14"/>
      <c r="I16" s="15" t="s">
        <v>27</v>
      </c>
      <c r="J16" s="16">
        <v>0</v>
      </c>
      <c r="K16" s="33">
        <v>25.2</v>
      </c>
      <c r="L16" s="33">
        <v>0</v>
      </c>
    </row>
    <row r="17" spans="9:12" x14ac:dyDescent="0.3">
      <c r="I17" s="15" t="s">
        <v>28</v>
      </c>
      <c r="J17" s="16">
        <v>1.5</v>
      </c>
      <c r="K17" s="33">
        <v>1.5</v>
      </c>
      <c r="L17" s="33">
        <v>5</v>
      </c>
    </row>
    <row r="18" spans="9:12" x14ac:dyDescent="0.3">
      <c r="I18" s="15" t="s">
        <v>29</v>
      </c>
      <c r="J18" s="6">
        <v>4.3600000000000003</v>
      </c>
      <c r="K18" s="31">
        <v>7.64</v>
      </c>
      <c r="L18" s="31">
        <v>3.69</v>
      </c>
    </row>
    <row r="19" spans="9:12" x14ac:dyDescent="0.3">
      <c r="I19" s="2" t="s">
        <v>30</v>
      </c>
      <c r="J19" s="10">
        <f t="shared" ref="J19" si="1">SUM(J8:J18)</f>
        <v>175.52</v>
      </c>
      <c r="K19" s="10">
        <f t="shared" ref="K19" si="2">SUM(K8:K18)</f>
        <v>307.33</v>
      </c>
      <c r="L19" s="10">
        <f t="shared" ref="L19" si="3">SUM(L8:L18)</f>
        <v>148.31</v>
      </c>
    </row>
    <row r="20" spans="9:12" x14ac:dyDescent="0.3">
      <c r="J20" s="10"/>
      <c r="K20" s="34"/>
      <c r="L20" s="34"/>
    </row>
    <row r="21" spans="9:12" x14ac:dyDescent="0.3">
      <c r="I21" s="2" t="s">
        <v>31</v>
      </c>
      <c r="J21" s="10"/>
      <c r="K21" s="34"/>
      <c r="L21" s="34"/>
    </row>
    <row r="22" spans="9:12" x14ac:dyDescent="0.3">
      <c r="I22" s="15" t="s">
        <v>32</v>
      </c>
      <c r="J22" s="16">
        <v>8.61</v>
      </c>
      <c r="K22" s="33">
        <v>11.62</v>
      </c>
      <c r="L22" s="33">
        <v>8.2200000000000006</v>
      </c>
    </row>
    <row r="23" spans="9:12" x14ac:dyDescent="0.3">
      <c r="I23" s="15" t="s">
        <v>33</v>
      </c>
      <c r="J23" s="16">
        <v>22.81</v>
      </c>
      <c r="K23" s="33">
        <v>36.65</v>
      </c>
      <c r="L23" s="33">
        <v>22.18</v>
      </c>
    </row>
    <row r="24" spans="9:12" x14ac:dyDescent="0.3">
      <c r="I24" s="15" t="s">
        <v>34</v>
      </c>
      <c r="J24" s="16">
        <v>13.4</v>
      </c>
      <c r="K24" s="33">
        <v>20.97</v>
      </c>
      <c r="L24" s="33">
        <v>12.86</v>
      </c>
    </row>
    <row r="25" spans="9:12" x14ac:dyDescent="0.3">
      <c r="I25" s="15" t="s">
        <v>35</v>
      </c>
      <c r="J25" s="6">
        <v>100</v>
      </c>
      <c r="K25" s="31">
        <v>100</v>
      </c>
      <c r="L25" s="31">
        <v>100</v>
      </c>
    </row>
    <row r="26" spans="9:12" x14ac:dyDescent="0.3">
      <c r="I26" s="2" t="s">
        <v>36</v>
      </c>
      <c r="J26" s="10">
        <f t="shared" ref="J26" si="4">SUM(J22:J25)</f>
        <v>144.82</v>
      </c>
      <c r="K26" s="10">
        <f t="shared" ref="K26" si="5">SUM(K22:K25)</f>
        <v>169.24</v>
      </c>
      <c r="L26" s="10">
        <f t="shared" ref="L26" si="6">SUM(L22:L25)</f>
        <v>143.26</v>
      </c>
    </row>
    <row r="27" spans="9:12" x14ac:dyDescent="0.3">
      <c r="J27" s="10"/>
      <c r="K27" s="34"/>
      <c r="L27" s="34"/>
    </row>
    <row r="28" spans="9:12" x14ac:dyDescent="0.3">
      <c r="I28" s="2" t="s">
        <v>37</v>
      </c>
      <c r="J28" s="10">
        <f t="shared" ref="J28:L28" si="7">J19+J26</f>
        <v>320.34000000000003</v>
      </c>
      <c r="K28" s="10">
        <f t="shared" si="7"/>
        <v>476.57</v>
      </c>
      <c r="L28" s="10">
        <f t="shared" si="7"/>
        <v>291.57</v>
      </c>
    </row>
    <row r="29" spans="9:12" x14ac:dyDescent="0.3">
      <c r="J29" s="10"/>
      <c r="K29" s="34"/>
      <c r="L29" s="34"/>
    </row>
    <row r="30" spans="9:12" x14ac:dyDescent="0.3">
      <c r="I30" s="2" t="s">
        <v>38</v>
      </c>
      <c r="J30" s="10">
        <f t="shared" ref="J30:L30" si="8">J5-J28</f>
        <v>13.739999999999952</v>
      </c>
      <c r="K30" s="10">
        <f t="shared" si="8"/>
        <v>-21.569999999999993</v>
      </c>
      <c r="L30" s="10">
        <f t="shared" si="8"/>
        <v>29.910000000000025</v>
      </c>
    </row>
    <row r="31" spans="9:12" x14ac:dyDescent="0.3">
      <c r="J31" s="10"/>
      <c r="K31" s="34"/>
      <c r="L31" s="34"/>
    </row>
    <row r="32" spans="9:12" x14ac:dyDescent="0.3">
      <c r="I32" s="2" t="s">
        <v>39</v>
      </c>
      <c r="J32" s="24" t="s">
        <v>40</v>
      </c>
      <c r="K32" s="35" t="s">
        <v>40</v>
      </c>
      <c r="L32" s="35" t="s">
        <v>40</v>
      </c>
    </row>
    <row r="33" spans="1:12" x14ac:dyDescent="0.3">
      <c r="I33" s="15" t="s">
        <v>41</v>
      </c>
      <c r="J33" s="10">
        <v>3.03</v>
      </c>
      <c r="K33" s="34">
        <v>2.1952142857142856</v>
      </c>
      <c r="L33" s="34">
        <v>4.1197222222222223</v>
      </c>
    </row>
    <row r="34" spans="1:12" x14ac:dyDescent="0.3">
      <c r="I34" s="2" t="s">
        <v>42</v>
      </c>
      <c r="J34" s="10">
        <v>2.5</v>
      </c>
      <c r="K34" s="34">
        <v>1.2088571428571429</v>
      </c>
      <c r="L34" s="34">
        <v>3.9794444444444443</v>
      </c>
    </row>
    <row r="35" spans="1:12" x14ac:dyDescent="0.3">
      <c r="I35" s="2" t="s">
        <v>43</v>
      </c>
      <c r="J35" s="10">
        <v>5.52</v>
      </c>
      <c r="K35" s="34">
        <v>3.4040714285714286</v>
      </c>
      <c r="L35" s="34">
        <v>8.0991666666666671</v>
      </c>
    </row>
    <row r="38" spans="1:12" x14ac:dyDescent="0.3">
      <c r="A38" s="2" t="s">
        <v>56</v>
      </c>
    </row>
    <row r="39" spans="1:12" x14ac:dyDescent="0.3">
      <c r="A39" s="44" t="s">
        <v>53</v>
      </c>
      <c r="B39" s="45"/>
      <c r="C39" s="45"/>
      <c r="D39" s="46"/>
      <c r="E39" s="45"/>
      <c r="F39" s="45"/>
      <c r="G39" s="45"/>
      <c r="H39" s="45"/>
    </row>
    <row r="40" spans="1:12" x14ac:dyDescent="0.3">
      <c r="A40" s="47" t="s">
        <v>54</v>
      </c>
      <c r="B40" s="32"/>
      <c r="C40" s="45"/>
      <c r="D40" s="48"/>
      <c r="E40" s="45"/>
      <c r="F40" s="45"/>
      <c r="G40" s="45"/>
      <c r="H40" s="49"/>
    </row>
    <row r="41" spans="1:12" x14ac:dyDescent="0.3">
      <c r="A41" s="50">
        <v>43313</v>
      </c>
      <c r="B41" s="51"/>
      <c r="C41" s="45"/>
      <c r="D41" s="52"/>
      <c r="E41" s="52"/>
      <c r="F41" s="52"/>
      <c r="G41" s="52"/>
      <c r="H41" s="52"/>
    </row>
    <row r="42" spans="1:12" ht="56.4" customHeight="1" x14ac:dyDescent="0.3">
      <c r="A42" s="53" t="s">
        <v>55</v>
      </c>
      <c r="B42" s="53"/>
      <c r="C42" s="53"/>
      <c r="D42" s="53"/>
      <c r="E42" s="53"/>
      <c r="F42" s="53"/>
      <c r="G42" s="53"/>
      <c r="H42" s="53"/>
    </row>
  </sheetData>
  <mergeCells count="6">
    <mergeCell ref="A42:H42"/>
    <mergeCell ref="B1:G1"/>
    <mergeCell ref="B4:C4"/>
    <mergeCell ref="F4:G4"/>
    <mergeCell ref="B9:C9"/>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C6" sqref="C6"/>
    </sheetView>
  </sheetViews>
  <sheetFormatPr defaultColWidth="9.109375" defaultRowHeight="14.4" x14ac:dyDescent="0.3"/>
  <cols>
    <col min="1" max="1" width="16.88671875" style="2" customWidth="1"/>
    <col min="2" max="3" width="12.6640625" style="2" customWidth="1"/>
    <col min="4" max="5" width="2.6640625" style="2" customWidth="1"/>
    <col min="6" max="8" width="12.6640625" style="2" customWidth="1"/>
    <col min="9" max="9" width="31.6640625" style="2" customWidth="1"/>
    <col min="10" max="11" width="10.6640625" style="2" customWidth="1"/>
    <col min="12" max="16384" width="9.109375" style="2"/>
  </cols>
  <sheetData>
    <row r="1" spans="2:13" ht="23.4" x14ac:dyDescent="0.45">
      <c r="B1" s="54" t="s">
        <v>44</v>
      </c>
      <c r="C1" s="54"/>
      <c r="D1" s="54"/>
      <c r="E1" s="54"/>
      <c r="F1" s="54"/>
      <c r="G1" s="54"/>
      <c r="H1" s="1"/>
      <c r="I1" s="27" t="s">
        <v>48</v>
      </c>
    </row>
    <row r="2" spans="2:13" ht="23.4" x14ac:dyDescent="0.45">
      <c r="D2" s="28" t="s">
        <v>51</v>
      </c>
      <c r="H2" s="4"/>
      <c r="J2" s="3" t="s">
        <v>0</v>
      </c>
      <c r="K2" s="3" t="s">
        <v>1</v>
      </c>
      <c r="L2" s="3" t="s">
        <v>2</v>
      </c>
    </row>
    <row r="3" spans="2:13" x14ac:dyDescent="0.3">
      <c r="B3" s="2" t="s">
        <v>5</v>
      </c>
      <c r="C3" s="2">
        <v>160</v>
      </c>
      <c r="D3" s="2" t="s">
        <v>6</v>
      </c>
      <c r="I3" s="2" t="s">
        <v>4</v>
      </c>
      <c r="J3" s="5">
        <v>54</v>
      </c>
      <c r="K3" s="36">
        <v>125</v>
      </c>
      <c r="L3" s="36">
        <v>33</v>
      </c>
    </row>
    <row r="4" spans="2:13" x14ac:dyDescent="0.3">
      <c r="B4" s="55" t="s">
        <v>8</v>
      </c>
      <c r="C4" s="56"/>
      <c r="D4" s="7"/>
      <c r="E4" s="8"/>
      <c r="F4" s="56" t="s">
        <v>9</v>
      </c>
      <c r="G4" s="57"/>
      <c r="H4" s="9"/>
      <c r="I4" s="2" t="s">
        <v>7</v>
      </c>
      <c r="J4" s="25">
        <v>5.71</v>
      </c>
      <c r="K4" s="37">
        <v>3.25</v>
      </c>
      <c r="L4" s="39">
        <v>8.85</v>
      </c>
    </row>
    <row r="5" spans="2:13" x14ac:dyDescent="0.3">
      <c r="B5" s="2" t="s">
        <v>11</v>
      </c>
      <c r="C5" s="2">
        <v>29</v>
      </c>
      <c r="D5" s="11"/>
      <c r="G5" s="12">
        <v>650</v>
      </c>
      <c r="H5" s="10"/>
      <c r="I5" s="2" t="s">
        <v>10</v>
      </c>
      <c r="J5" s="2">
        <f>J3*J4</f>
        <v>308.33999999999997</v>
      </c>
      <c r="K5">
        <f>K3*K4</f>
        <v>406.25</v>
      </c>
      <c r="L5" s="40">
        <f>L3*L4</f>
        <v>292.05</v>
      </c>
    </row>
    <row r="6" spans="2:13" ht="15" thickBot="1" x14ac:dyDescent="0.35">
      <c r="B6" s="2" t="s">
        <v>12</v>
      </c>
      <c r="C6" s="2">
        <v>26</v>
      </c>
      <c r="D6" s="11"/>
      <c r="K6"/>
      <c r="L6"/>
    </row>
    <row r="7" spans="2:13" ht="15" thickBot="1" x14ac:dyDescent="0.35">
      <c r="B7" s="2" t="s">
        <v>14</v>
      </c>
      <c r="C7" s="13">
        <f>C5*C6*C3</f>
        <v>120640</v>
      </c>
      <c r="D7" s="11"/>
      <c r="G7" s="13">
        <f>G5*C3</f>
        <v>104000</v>
      </c>
      <c r="H7" s="14"/>
      <c r="I7" s="2" t="s">
        <v>13</v>
      </c>
      <c r="K7"/>
      <c r="L7"/>
    </row>
    <row r="8" spans="2:13" x14ac:dyDescent="0.3">
      <c r="B8" s="17"/>
      <c r="C8" s="17"/>
      <c r="D8" s="18"/>
      <c r="E8" s="17"/>
      <c r="F8" s="17"/>
      <c r="G8" s="17"/>
      <c r="H8" s="14"/>
      <c r="I8" s="15" t="s">
        <v>15</v>
      </c>
      <c r="J8" s="16">
        <v>17.5</v>
      </c>
      <c r="K8" s="38">
        <v>83.47</v>
      </c>
      <c r="L8" s="38">
        <v>65.75</v>
      </c>
    </row>
    <row r="9" spans="2:13" x14ac:dyDescent="0.3">
      <c r="B9" s="55" t="s">
        <v>17</v>
      </c>
      <c r="C9" s="56"/>
      <c r="D9" s="19"/>
      <c r="E9" s="20"/>
      <c r="F9" s="56" t="s">
        <v>18</v>
      </c>
      <c r="G9" s="57"/>
      <c r="H9" s="9"/>
      <c r="I9" s="15" t="s">
        <v>16</v>
      </c>
      <c r="J9" s="16">
        <v>22</v>
      </c>
      <c r="K9" s="38">
        <v>24</v>
      </c>
      <c r="L9" s="38">
        <v>24</v>
      </c>
    </row>
    <row r="10" spans="2:13" x14ac:dyDescent="0.3">
      <c r="C10" s="12">
        <f>SUM(K19:K24)</f>
        <v>359.33000000000004</v>
      </c>
      <c r="D10" s="11"/>
      <c r="F10" s="2" t="s">
        <v>11</v>
      </c>
      <c r="G10" s="2">
        <v>125</v>
      </c>
      <c r="I10" s="15" t="s">
        <v>19</v>
      </c>
      <c r="J10" s="16">
        <v>17</v>
      </c>
      <c r="K10" s="38">
        <v>0</v>
      </c>
      <c r="L10" s="38">
        <v>0</v>
      </c>
      <c r="M10" s="10"/>
    </row>
    <row r="11" spans="2:13" ht="15" thickBot="1" x14ac:dyDescent="0.35">
      <c r="D11" s="11"/>
      <c r="F11" s="2" t="s">
        <v>12</v>
      </c>
      <c r="G11" s="10">
        <v>3.25</v>
      </c>
      <c r="I11" s="15" t="s">
        <v>20</v>
      </c>
      <c r="J11" s="16">
        <v>0</v>
      </c>
      <c r="K11" s="38">
        <v>0</v>
      </c>
      <c r="L11" s="38">
        <v>4</v>
      </c>
    </row>
    <row r="12" spans="2:13" ht="15" thickBot="1" x14ac:dyDescent="0.35">
      <c r="C12" s="21">
        <f>C10*C3</f>
        <v>57492.800000000003</v>
      </c>
      <c r="D12" s="11"/>
      <c r="F12" s="2" t="s">
        <v>14</v>
      </c>
      <c r="G12" s="21">
        <f>C3*G10*G11</f>
        <v>65000</v>
      </c>
      <c r="H12" s="14"/>
      <c r="I12" s="15" t="s">
        <v>21</v>
      </c>
      <c r="J12" s="16">
        <v>67.010000000000005</v>
      </c>
      <c r="K12" s="38">
        <v>81.819999999999993</v>
      </c>
      <c r="L12" s="38">
        <v>7.38</v>
      </c>
    </row>
    <row r="13" spans="2:13" x14ac:dyDescent="0.3">
      <c r="B13" s="17"/>
      <c r="C13" s="17"/>
      <c r="D13" s="18"/>
      <c r="E13" s="22"/>
      <c r="F13" s="17"/>
      <c r="G13" s="17"/>
      <c r="H13" s="14"/>
      <c r="I13" s="15" t="s">
        <v>22</v>
      </c>
      <c r="J13" s="16">
        <v>13.6</v>
      </c>
      <c r="K13" s="38">
        <v>20.3</v>
      </c>
      <c r="L13" s="38">
        <v>12.3</v>
      </c>
    </row>
    <row r="14" spans="2:13" x14ac:dyDescent="0.3">
      <c r="B14" s="23" t="s">
        <v>24</v>
      </c>
      <c r="C14" s="12">
        <f>C7+C12-G7-G12</f>
        <v>9132.7999999999884</v>
      </c>
      <c r="D14" s="14"/>
      <c r="E14" s="14"/>
      <c r="F14" s="23" t="s">
        <v>25</v>
      </c>
      <c r="G14" s="10">
        <f>C14/C3</f>
        <v>57.079999999999927</v>
      </c>
      <c r="I14" s="15" t="s">
        <v>23</v>
      </c>
      <c r="J14" s="16">
        <v>14.45</v>
      </c>
      <c r="K14" s="38">
        <v>21.44</v>
      </c>
      <c r="L14" s="38">
        <v>12.26</v>
      </c>
    </row>
    <row r="15" spans="2:13" x14ac:dyDescent="0.3">
      <c r="I15" s="15" t="s">
        <v>26</v>
      </c>
      <c r="J15" s="16">
        <v>19.68</v>
      </c>
      <c r="K15" s="38">
        <v>26.11</v>
      </c>
      <c r="L15" s="38">
        <v>18.559999999999999</v>
      </c>
    </row>
    <row r="16" spans="2:13" x14ac:dyDescent="0.3">
      <c r="B16" s="23"/>
      <c r="D16" s="14"/>
      <c r="E16" s="14"/>
      <c r="I16" s="15" t="s">
        <v>27</v>
      </c>
      <c r="J16" s="16">
        <v>0</v>
      </c>
      <c r="K16" s="38">
        <v>22.5</v>
      </c>
      <c r="L16" s="38">
        <v>0</v>
      </c>
    </row>
    <row r="17" spans="4:12" x14ac:dyDescent="0.3">
      <c r="D17" s="14"/>
      <c r="E17" s="14"/>
      <c r="I17" s="15" t="s">
        <v>28</v>
      </c>
      <c r="J17" s="16">
        <v>1.5</v>
      </c>
      <c r="K17" s="38">
        <v>1.5</v>
      </c>
      <c r="L17" s="38">
        <v>5</v>
      </c>
    </row>
    <row r="18" spans="4:12" x14ac:dyDescent="0.3">
      <c r="I18" s="15" t="s">
        <v>29</v>
      </c>
      <c r="J18" s="6">
        <v>4.4000000000000004</v>
      </c>
      <c r="K18" s="39">
        <v>7.17</v>
      </c>
      <c r="L18" s="39">
        <v>3.81</v>
      </c>
    </row>
    <row r="19" spans="4:12" x14ac:dyDescent="0.3">
      <c r="D19" s="14"/>
      <c r="E19" s="14"/>
      <c r="I19" s="2" t="s">
        <v>30</v>
      </c>
      <c r="J19" s="10">
        <f>SUM(J8:J18)</f>
        <v>177.14000000000001</v>
      </c>
      <c r="K19" s="40">
        <f>SUM(K8:K18)</f>
        <v>288.31</v>
      </c>
      <c r="L19" s="40">
        <f>SUM(L8:L18)</f>
        <v>153.06</v>
      </c>
    </row>
    <row r="20" spans="4:12" x14ac:dyDescent="0.3">
      <c r="H20" s="9"/>
      <c r="J20" s="10"/>
      <c r="K20" s="40"/>
      <c r="L20" s="40"/>
    </row>
    <row r="21" spans="4:12" x14ac:dyDescent="0.3">
      <c r="I21" s="2" t="s">
        <v>31</v>
      </c>
      <c r="J21" s="10"/>
      <c r="K21" s="40"/>
      <c r="L21" s="40"/>
    </row>
    <row r="22" spans="4:12" x14ac:dyDescent="0.3">
      <c r="I22" s="15" t="s">
        <v>32</v>
      </c>
      <c r="J22" s="16">
        <v>8.5399999999999991</v>
      </c>
      <c r="K22" s="41">
        <v>11.66</v>
      </c>
      <c r="L22" s="41">
        <v>8.17</v>
      </c>
    </row>
    <row r="23" spans="4:12" x14ac:dyDescent="0.3">
      <c r="H23" s="14"/>
      <c r="I23" s="15" t="s">
        <v>33</v>
      </c>
      <c r="J23" s="16">
        <v>22.6</v>
      </c>
      <c r="K23" s="41">
        <v>37.79</v>
      </c>
      <c r="L23" s="41">
        <v>22.02</v>
      </c>
    </row>
    <row r="24" spans="4:12" x14ac:dyDescent="0.3">
      <c r="H24" s="14"/>
      <c r="I24" s="15" t="s">
        <v>34</v>
      </c>
      <c r="J24" s="16">
        <v>13.29</v>
      </c>
      <c r="K24" s="41">
        <v>21.57</v>
      </c>
      <c r="L24" s="41">
        <v>12.78</v>
      </c>
    </row>
    <row r="25" spans="4:12" x14ac:dyDescent="0.3">
      <c r="H25" s="9"/>
      <c r="I25" s="15" t="s">
        <v>35</v>
      </c>
      <c r="J25" s="6">
        <v>67.5</v>
      </c>
      <c r="K25" s="42">
        <v>67.5</v>
      </c>
      <c r="L25" s="42">
        <v>67.5</v>
      </c>
    </row>
    <row r="26" spans="4:12" x14ac:dyDescent="0.3">
      <c r="I26" s="2" t="s">
        <v>36</v>
      </c>
      <c r="J26" s="10">
        <f>SUM(J22:J25)</f>
        <v>111.93</v>
      </c>
      <c r="K26" s="40">
        <f>SUM(K22:K25)</f>
        <v>138.52000000000001</v>
      </c>
      <c r="L26" s="40">
        <f>SUM(L22:L25)</f>
        <v>110.47</v>
      </c>
    </row>
    <row r="27" spans="4:12" x14ac:dyDescent="0.3">
      <c r="J27" s="10"/>
      <c r="K27" s="40"/>
      <c r="L27" s="40"/>
    </row>
    <row r="28" spans="4:12" x14ac:dyDescent="0.3">
      <c r="H28" s="14"/>
      <c r="I28" s="2" t="s">
        <v>37</v>
      </c>
      <c r="J28" s="10">
        <f>J19+J26</f>
        <v>289.07000000000005</v>
      </c>
      <c r="K28" s="40">
        <f>K19+K26</f>
        <v>426.83000000000004</v>
      </c>
      <c r="L28" s="40">
        <f>L19+L26</f>
        <v>263.52999999999997</v>
      </c>
    </row>
    <row r="29" spans="4:12" x14ac:dyDescent="0.3">
      <c r="H29" s="14"/>
      <c r="J29" s="10"/>
      <c r="K29" s="40"/>
      <c r="L29" s="40"/>
    </row>
    <row r="30" spans="4:12" x14ac:dyDescent="0.3">
      <c r="I30" s="2" t="s">
        <v>38</v>
      </c>
      <c r="J30" s="10">
        <f>J5-J28</f>
        <v>19.269999999999925</v>
      </c>
      <c r="K30" s="40">
        <f>K5-K28</f>
        <v>-20.580000000000041</v>
      </c>
      <c r="L30" s="40">
        <f>L5-L28</f>
        <v>28.520000000000039</v>
      </c>
    </row>
    <row r="31" spans="4:12" x14ac:dyDescent="0.3">
      <c r="J31" s="10"/>
      <c r="K31" s="40"/>
      <c r="L31" s="40"/>
    </row>
    <row r="32" spans="4:12" x14ac:dyDescent="0.3">
      <c r="I32" s="2" t="s">
        <v>39</v>
      </c>
      <c r="J32" s="24" t="s">
        <v>40</v>
      </c>
      <c r="K32" s="43" t="s">
        <v>40</v>
      </c>
      <c r="L32" s="43" t="s">
        <v>40</v>
      </c>
    </row>
    <row r="33" spans="1:12" x14ac:dyDescent="0.3">
      <c r="I33" s="15" t="s">
        <v>41</v>
      </c>
      <c r="J33" s="10">
        <f>J19/J3</f>
        <v>3.2803703703703708</v>
      </c>
      <c r="K33" s="40">
        <f>K19/K3</f>
        <v>2.3064800000000001</v>
      </c>
      <c r="L33" s="40">
        <f>L19/L3</f>
        <v>4.6381818181818186</v>
      </c>
    </row>
    <row r="34" spans="1:12" x14ac:dyDescent="0.3">
      <c r="I34" s="2" t="s">
        <v>42</v>
      </c>
      <c r="J34" s="10">
        <f>J26/J3</f>
        <v>2.0727777777777781</v>
      </c>
      <c r="K34" s="40">
        <f>K26/K3</f>
        <v>1.10816</v>
      </c>
      <c r="L34" s="40">
        <f>L26/L3</f>
        <v>3.3475757575757576</v>
      </c>
    </row>
    <row r="35" spans="1:12" x14ac:dyDescent="0.3">
      <c r="I35" s="2" t="s">
        <v>43</v>
      </c>
      <c r="J35" s="10">
        <f>J28/J3</f>
        <v>5.3531481481481489</v>
      </c>
      <c r="K35" s="40">
        <f>K28/K3</f>
        <v>3.4146400000000003</v>
      </c>
      <c r="L35" s="40">
        <f>L28/L3</f>
        <v>7.9857575757575745</v>
      </c>
    </row>
    <row r="38" spans="1:12" x14ac:dyDescent="0.3">
      <c r="A38" s="2" t="s">
        <v>56</v>
      </c>
    </row>
    <row r="39" spans="1:12" x14ac:dyDescent="0.3">
      <c r="A39" s="44" t="s">
        <v>53</v>
      </c>
      <c r="B39" s="45"/>
      <c r="C39" s="45"/>
      <c r="D39" s="46"/>
      <c r="E39" s="45"/>
      <c r="F39" s="45"/>
      <c r="G39" s="45"/>
      <c r="H39" s="45"/>
    </row>
    <row r="40" spans="1:12" x14ac:dyDescent="0.3">
      <c r="A40" s="47" t="s">
        <v>54</v>
      </c>
      <c r="B40" s="32"/>
      <c r="C40" s="45"/>
      <c r="D40" s="48"/>
      <c r="E40" s="45"/>
      <c r="F40" s="45"/>
      <c r="G40" s="45"/>
      <c r="H40" s="49"/>
    </row>
    <row r="41" spans="1:12" x14ac:dyDescent="0.3">
      <c r="A41" s="50">
        <v>43313</v>
      </c>
      <c r="B41" s="51"/>
      <c r="C41" s="45"/>
      <c r="D41" s="52"/>
      <c r="E41" s="52"/>
      <c r="F41" s="52"/>
      <c r="G41" s="52"/>
      <c r="H41" s="52"/>
    </row>
    <row r="42" spans="1:12" ht="56.4" customHeight="1" x14ac:dyDescent="0.3">
      <c r="A42" s="53" t="s">
        <v>55</v>
      </c>
      <c r="B42" s="53"/>
      <c r="C42" s="53"/>
      <c r="D42" s="53"/>
      <c r="E42" s="53"/>
      <c r="F42" s="53"/>
      <c r="G42" s="53"/>
      <c r="H42" s="53"/>
    </row>
  </sheetData>
  <mergeCells count="6">
    <mergeCell ref="A42:H42"/>
    <mergeCell ref="B1:G1"/>
    <mergeCell ref="B4:C4"/>
    <mergeCell ref="F4:G4"/>
    <mergeCell ref="B9:C9"/>
    <mergeCell ref="F9:G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abSelected="1" workbookViewId="0">
      <selection activeCell="F22" sqref="F22"/>
    </sheetView>
  </sheetViews>
  <sheetFormatPr defaultColWidth="9.109375" defaultRowHeight="14.4" x14ac:dyDescent="0.3"/>
  <cols>
    <col min="1" max="1" width="17.5546875" style="2" customWidth="1"/>
    <col min="2" max="3" width="12.6640625" style="2" customWidth="1"/>
    <col min="4" max="5" width="2.6640625" style="2" customWidth="1"/>
    <col min="6" max="8" width="12.6640625" style="2" customWidth="1"/>
    <col min="9" max="9" width="31.6640625" style="2" customWidth="1"/>
    <col min="10" max="11" width="10.6640625" style="2" customWidth="1"/>
    <col min="12" max="16384" width="9.109375" style="2"/>
  </cols>
  <sheetData>
    <row r="1" spans="2:13" ht="23.4" x14ac:dyDescent="0.45">
      <c r="B1" s="54" t="s">
        <v>46</v>
      </c>
      <c r="C1" s="54"/>
      <c r="D1" s="54"/>
      <c r="E1" s="54"/>
      <c r="F1" s="54"/>
      <c r="G1" s="54"/>
      <c r="H1" s="1"/>
    </row>
    <row r="2" spans="2:13" ht="23.4" x14ac:dyDescent="0.45">
      <c r="C2" s="28" t="s">
        <v>52</v>
      </c>
      <c r="H2" s="4"/>
    </row>
    <row r="3" spans="2:13" ht="18" x14ac:dyDescent="0.35">
      <c r="B3" s="2" t="s">
        <v>5</v>
      </c>
      <c r="C3" s="2">
        <v>160</v>
      </c>
      <c r="D3" s="2" t="s">
        <v>6</v>
      </c>
      <c r="I3" s="27" t="s">
        <v>49</v>
      </c>
    </row>
    <row r="4" spans="2:13" x14ac:dyDescent="0.3">
      <c r="B4" s="55" t="s">
        <v>8</v>
      </c>
      <c r="C4" s="56"/>
      <c r="D4" s="7"/>
      <c r="E4" s="8"/>
      <c r="F4" s="56" t="s">
        <v>9</v>
      </c>
      <c r="G4" s="57"/>
      <c r="H4" s="9"/>
      <c r="J4" s="3" t="s">
        <v>0</v>
      </c>
      <c r="K4" s="3" t="s">
        <v>45</v>
      </c>
      <c r="L4" s="3" t="s">
        <v>2</v>
      </c>
    </row>
    <row r="5" spans="2:13" x14ac:dyDescent="0.3">
      <c r="B5" s="2" t="s">
        <v>11</v>
      </c>
      <c r="C5" s="2">
        <v>35</v>
      </c>
      <c r="D5" s="11"/>
      <c r="G5" s="12">
        <v>650</v>
      </c>
      <c r="H5" s="10"/>
      <c r="I5" s="2" t="s">
        <v>4</v>
      </c>
      <c r="J5" s="5">
        <v>54</v>
      </c>
      <c r="K5" s="5">
        <v>1720</v>
      </c>
      <c r="L5" s="5">
        <v>1930</v>
      </c>
    </row>
    <row r="6" spans="2:13" ht="15" thickBot="1" x14ac:dyDescent="0.35">
      <c r="B6" s="2" t="s">
        <v>12</v>
      </c>
      <c r="C6" s="2">
        <v>26</v>
      </c>
      <c r="D6" s="11"/>
      <c r="I6" s="2" t="s">
        <v>7</v>
      </c>
      <c r="J6" s="25">
        <v>5.68</v>
      </c>
      <c r="K6" s="6">
        <v>0.2</v>
      </c>
      <c r="L6" s="6">
        <v>0.17</v>
      </c>
    </row>
    <row r="7" spans="2:13" ht="15" thickBot="1" x14ac:dyDescent="0.35">
      <c r="B7" s="2" t="s">
        <v>14</v>
      </c>
      <c r="C7" s="13">
        <f>C5*C6*C3</f>
        <v>145600</v>
      </c>
      <c r="D7" s="11"/>
      <c r="G7" s="13">
        <f>G5*C3</f>
        <v>104000</v>
      </c>
      <c r="H7" s="14"/>
      <c r="I7" s="2" t="s">
        <v>10</v>
      </c>
      <c r="J7" s="2">
        <f>J5*J6</f>
        <v>306.71999999999997</v>
      </c>
      <c r="K7" s="10">
        <f>K5*K6</f>
        <v>344</v>
      </c>
      <c r="L7" s="10">
        <f>L5*L6</f>
        <v>328.1</v>
      </c>
    </row>
    <row r="8" spans="2:13" x14ac:dyDescent="0.3">
      <c r="B8" s="17"/>
      <c r="C8" s="17"/>
      <c r="D8" s="18"/>
      <c r="E8" s="17"/>
      <c r="F8" s="17"/>
      <c r="G8" s="17"/>
      <c r="H8" s="14"/>
    </row>
    <row r="9" spans="2:13" x14ac:dyDescent="0.3">
      <c r="B9" s="55" t="s">
        <v>17</v>
      </c>
      <c r="C9" s="56"/>
      <c r="D9" s="19"/>
      <c r="E9" s="20"/>
      <c r="F9" s="56" t="s">
        <v>18</v>
      </c>
      <c r="G9" s="57"/>
      <c r="H9" s="9"/>
      <c r="I9" s="2" t="s">
        <v>13</v>
      </c>
    </row>
    <row r="10" spans="2:13" x14ac:dyDescent="0.3">
      <c r="C10" s="12">
        <f>SUM(K21:K26)</f>
        <v>243.5</v>
      </c>
      <c r="D10" s="11"/>
      <c r="F10" s="2" t="s">
        <v>11</v>
      </c>
      <c r="G10" s="2">
        <f>'[1]CC-NE'!K11</f>
        <v>1720</v>
      </c>
      <c r="I10" s="15" t="s">
        <v>15</v>
      </c>
      <c r="J10" s="16">
        <v>17.5</v>
      </c>
      <c r="K10" s="16">
        <v>48.5</v>
      </c>
      <c r="L10" s="16">
        <v>57</v>
      </c>
      <c r="M10" s="10"/>
    </row>
    <row r="11" spans="2:13" ht="15" thickBot="1" x14ac:dyDescent="0.35">
      <c r="D11" s="11"/>
      <c r="F11" s="2" t="s">
        <v>12</v>
      </c>
      <c r="G11" s="10">
        <v>0.2</v>
      </c>
      <c r="I11" s="15" t="s">
        <v>16</v>
      </c>
      <c r="J11" s="16">
        <v>22</v>
      </c>
      <c r="K11" s="16">
        <v>20.5</v>
      </c>
      <c r="L11" s="16">
        <v>22.5</v>
      </c>
    </row>
    <row r="12" spans="2:13" ht="15" thickBot="1" x14ac:dyDescent="0.35">
      <c r="C12" s="21">
        <f>C10*C3</f>
        <v>38960</v>
      </c>
      <c r="D12" s="11"/>
      <c r="F12" s="2" t="s">
        <v>14</v>
      </c>
      <c r="G12" s="21">
        <f>C3*G10*G11</f>
        <v>55040</v>
      </c>
      <c r="H12" s="14"/>
      <c r="I12" s="15" t="s">
        <v>19</v>
      </c>
      <c r="J12" s="16">
        <v>17</v>
      </c>
      <c r="K12" s="16">
        <v>0</v>
      </c>
      <c r="L12" s="16">
        <v>0</v>
      </c>
    </row>
    <row r="13" spans="2:13" x14ac:dyDescent="0.3">
      <c r="B13" s="17"/>
      <c r="C13" s="17"/>
      <c r="D13" s="18"/>
      <c r="E13" s="22"/>
      <c r="F13" s="17"/>
      <c r="G13" s="17"/>
      <c r="H13" s="14"/>
      <c r="I13" s="15" t="s">
        <v>20</v>
      </c>
      <c r="J13" s="16">
        <v>0</v>
      </c>
      <c r="K13" s="16">
        <v>0</v>
      </c>
      <c r="L13" s="16">
        <v>0</v>
      </c>
    </row>
    <row r="14" spans="2:13" x14ac:dyDescent="0.3">
      <c r="B14" s="23" t="s">
        <v>24</v>
      </c>
      <c r="C14" s="2">
        <f>C7+C12-G7-G12</f>
        <v>25520</v>
      </c>
      <c r="D14" s="14"/>
      <c r="E14" s="14"/>
      <c r="F14" s="23" t="s">
        <v>25</v>
      </c>
      <c r="G14" s="10">
        <f>C14/C3</f>
        <v>159.5</v>
      </c>
      <c r="I14" s="15" t="s">
        <v>21</v>
      </c>
      <c r="J14" s="16">
        <v>71.14</v>
      </c>
      <c r="K14" s="16">
        <v>80.430000000000007</v>
      </c>
      <c r="L14" s="16">
        <v>77.64</v>
      </c>
    </row>
    <row r="15" spans="2:13" x14ac:dyDescent="0.3">
      <c r="I15" s="15" t="s">
        <v>22</v>
      </c>
      <c r="J15" s="16">
        <v>17</v>
      </c>
      <c r="K15" s="16">
        <v>14.81</v>
      </c>
      <c r="L15" s="16">
        <v>20.3</v>
      </c>
    </row>
    <row r="16" spans="2:13" x14ac:dyDescent="0.3">
      <c r="B16" s="23"/>
      <c r="D16" s="14"/>
      <c r="E16" s="14"/>
      <c r="I16" s="15" t="s">
        <v>23</v>
      </c>
      <c r="J16" s="16">
        <v>14.45</v>
      </c>
      <c r="K16" s="16">
        <v>17.5</v>
      </c>
      <c r="L16" s="16">
        <v>14.53</v>
      </c>
    </row>
    <row r="17" spans="9:12" x14ac:dyDescent="0.3">
      <c r="I17" s="15" t="s">
        <v>26</v>
      </c>
      <c r="J17" s="16">
        <v>19.68</v>
      </c>
      <c r="K17" s="16">
        <v>17.04</v>
      </c>
      <c r="L17" s="16">
        <v>19.86</v>
      </c>
    </row>
    <row r="18" spans="9:12" x14ac:dyDescent="0.3">
      <c r="I18" s="15" t="s">
        <v>27</v>
      </c>
      <c r="J18" s="16">
        <v>0</v>
      </c>
      <c r="K18" s="16">
        <v>0</v>
      </c>
      <c r="L18" s="16">
        <v>0</v>
      </c>
    </row>
    <row r="19" spans="9:12" x14ac:dyDescent="0.3">
      <c r="I19" s="15" t="s">
        <v>28</v>
      </c>
      <c r="J19" s="16">
        <v>1.5</v>
      </c>
      <c r="K19" s="16">
        <v>1.5</v>
      </c>
      <c r="L19" s="16">
        <v>1.5</v>
      </c>
    </row>
    <row r="20" spans="9:12" x14ac:dyDescent="0.3">
      <c r="I20" s="15" t="s">
        <v>29</v>
      </c>
      <c r="J20" s="6">
        <v>4.5999999999999996</v>
      </c>
      <c r="K20" s="6">
        <v>4.26</v>
      </c>
      <c r="L20" s="6">
        <v>5.44</v>
      </c>
    </row>
    <row r="21" spans="9:12" x14ac:dyDescent="0.3">
      <c r="I21" s="2" t="s">
        <v>30</v>
      </c>
      <c r="J21" s="10">
        <f>SUM(J10:J20)</f>
        <v>184.86999999999998</v>
      </c>
      <c r="K21" s="10">
        <f>SUM(K10:K20)</f>
        <v>204.54</v>
      </c>
      <c r="L21" s="10">
        <f>SUM(L10:L20)</f>
        <v>218.76999999999998</v>
      </c>
    </row>
    <row r="22" spans="9:12" x14ac:dyDescent="0.3">
      <c r="J22" s="10"/>
      <c r="K22" s="10"/>
      <c r="L22" s="10"/>
    </row>
    <row r="23" spans="9:12" x14ac:dyDescent="0.3">
      <c r="I23" s="2" t="s">
        <v>31</v>
      </c>
      <c r="J23" s="10"/>
      <c r="K23" s="10"/>
      <c r="L23" s="10"/>
    </row>
    <row r="24" spans="9:12" x14ac:dyDescent="0.3">
      <c r="I24" s="15" t="s">
        <v>32</v>
      </c>
      <c r="J24" s="16">
        <v>8.5399999999999991</v>
      </c>
      <c r="K24" s="16">
        <v>6.95</v>
      </c>
      <c r="L24" s="16">
        <v>8.51</v>
      </c>
    </row>
    <row r="25" spans="9:12" x14ac:dyDescent="0.3">
      <c r="I25" s="15" t="s">
        <v>33</v>
      </c>
      <c r="J25" s="16">
        <v>22.6</v>
      </c>
      <c r="K25" s="16">
        <v>20.21</v>
      </c>
      <c r="L25" s="16">
        <v>23.6</v>
      </c>
    </row>
    <row r="26" spans="9:12" x14ac:dyDescent="0.3">
      <c r="I26" s="15" t="s">
        <v>34</v>
      </c>
      <c r="J26" s="16">
        <v>13.29</v>
      </c>
      <c r="K26" s="16">
        <v>11.8</v>
      </c>
      <c r="L26" s="16">
        <v>13.82</v>
      </c>
    </row>
    <row r="27" spans="9:12" x14ac:dyDescent="0.3">
      <c r="I27" s="15" t="s">
        <v>35</v>
      </c>
      <c r="J27" s="6">
        <v>58.5</v>
      </c>
      <c r="K27" s="6">
        <v>55.5</v>
      </c>
      <c r="L27" s="6">
        <v>58.5</v>
      </c>
    </row>
    <row r="28" spans="9:12" x14ac:dyDescent="0.3">
      <c r="I28" s="2" t="s">
        <v>36</v>
      </c>
      <c r="J28" s="10">
        <f>SUM(J24:J27)</f>
        <v>102.93</v>
      </c>
      <c r="K28" s="10">
        <f>SUM(K24:K27)</f>
        <v>94.460000000000008</v>
      </c>
      <c r="L28" s="10">
        <f>SUM(L24:L27)</f>
        <v>104.43</v>
      </c>
    </row>
    <row r="29" spans="9:12" x14ac:dyDescent="0.3">
      <c r="J29" s="10"/>
      <c r="K29" s="10"/>
      <c r="L29" s="10"/>
    </row>
    <row r="30" spans="9:12" x14ac:dyDescent="0.3">
      <c r="I30" s="2" t="s">
        <v>37</v>
      </c>
      <c r="J30" s="10">
        <f>J21+J28</f>
        <v>287.79999999999995</v>
      </c>
      <c r="K30" s="10">
        <f>K21+K28</f>
        <v>299</v>
      </c>
      <c r="L30" s="10">
        <f>L21+L28</f>
        <v>323.2</v>
      </c>
    </row>
    <row r="31" spans="9:12" x14ac:dyDescent="0.3">
      <c r="J31" s="10"/>
      <c r="K31" s="10"/>
      <c r="L31" s="10"/>
    </row>
    <row r="32" spans="9:12" x14ac:dyDescent="0.3">
      <c r="I32" s="2" t="s">
        <v>38</v>
      </c>
      <c r="J32" s="10">
        <f>J7-J30</f>
        <v>18.920000000000016</v>
      </c>
      <c r="K32" s="10">
        <f>K7-K30</f>
        <v>45</v>
      </c>
      <c r="L32" s="10">
        <f>L7-L30</f>
        <v>4.9000000000000341</v>
      </c>
    </row>
    <row r="33" spans="1:12" x14ac:dyDescent="0.3">
      <c r="J33" s="10"/>
      <c r="K33" s="10"/>
      <c r="L33" s="10"/>
    </row>
    <row r="34" spans="1:12" x14ac:dyDescent="0.3">
      <c r="I34" s="2" t="s">
        <v>39</v>
      </c>
      <c r="J34" s="24" t="s">
        <v>40</v>
      </c>
      <c r="K34" s="24" t="s">
        <v>47</v>
      </c>
      <c r="L34" s="24" t="s">
        <v>47</v>
      </c>
    </row>
    <row r="35" spans="1:12" x14ac:dyDescent="0.3">
      <c r="I35" s="15" t="s">
        <v>41</v>
      </c>
      <c r="J35" s="10">
        <f>J21/J5</f>
        <v>3.423518518518518</v>
      </c>
      <c r="K35" s="26">
        <f>K21/K5</f>
        <v>0.11891860465116279</v>
      </c>
      <c r="L35" s="10">
        <f>L21/L5</f>
        <v>0.1133523316062176</v>
      </c>
    </row>
    <row r="36" spans="1:12" x14ac:dyDescent="0.3">
      <c r="I36" s="2" t="s">
        <v>42</v>
      </c>
      <c r="J36" s="10">
        <f>J28/J5</f>
        <v>1.9061111111111113</v>
      </c>
      <c r="K36" s="26">
        <f>K28/K5</f>
        <v>5.4918604651162793E-2</v>
      </c>
      <c r="L36" s="10">
        <f>L28/L5</f>
        <v>5.4108808290155443E-2</v>
      </c>
    </row>
    <row r="37" spans="1:12" x14ac:dyDescent="0.3">
      <c r="I37" s="2" t="s">
        <v>43</v>
      </c>
      <c r="J37" s="10">
        <f>J30/J5</f>
        <v>5.3296296296296291</v>
      </c>
      <c r="K37" s="26">
        <f>K30/K5</f>
        <v>0.17383720930232557</v>
      </c>
      <c r="L37" s="10">
        <f>L30/L5</f>
        <v>0.16746113989637304</v>
      </c>
    </row>
    <row r="38" spans="1:12" x14ac:dyDescent="0.3">
      <c r="A38" s="2" t="s">
        <v>56</v>
      </c>
    </row>
    <row r="39" spans="1:12" x14ac:dyDescent="0.3">
      <c r="A39" s="44" t="s">
        <v>53</v>
      </c>
      <c r="B39" s="45"/>
      <c r="C39" s="45"/>
      <c r="D39" s="46"/>
      <c r="E39" s="45"/>
      <c r="F39" s="45"/>
      <c r="G39" s="45"/>
      <c r="H39" s="45"/>
    </row>
    <row r="40" spans="1:12" x14ac:dyDescent="0.3">
      <c r="A40" s="47" t="s">
        <v>54</v>
      </c>
      <c r="B40" s="32"/>
      <c r="C40" s="45"/>
      <c r="D40" s="48"/>
      <c r="E40" s="45"/>
      <c r="F40" s="45"/>
      <c r="G40" s="45"/>
      <c r="H40" s="49"/>
    </row>
    <row r="41" spans="1:12" x14ac:dyDescent="0.3">
      <c r="A41" s="50">
        <v>43313</v>
      </c>
      <c r="B41" s="51"/>
      <c r="C41" s="45"/>
      <c r="D41" s="52"/>
      <c r="E41" s="52"/>
      <c r="F41" s="52"/>
      <c r="G41" s="52"/>
      <c r="H41" s="52"/>
    </row>
    <row r="42" spans="1:12" ht="56.4" customHeight="1" x14ac:dyDescent="0.3">
      <c r="A42" s="53" t="s">
        <v>55</v>
      </c>
      <c r="B42" s="53"/>
      <c r="C42" s="53"/>
      <c r="D42" s="53"/>
      <c r="E42" s="53"/>
      <c r="F42" s="53"/>
      <c r="G42" s="53"/>
      <c r="H42" s="53"/>
    </row>
  </sheetData>
  <mergeCells count="6">
    <mergeCell ref="A42:H42"/>
    <mergeCell ref="B1:G1"/>
    <mergeCell ref="B4:C4"/>
    <mergeCell ref="F4:G4"/>
    <mergeCell ref="B9:C9"/>
    <mergeCell ref="F9:G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Valley City</vt:lpstr>
      <vt:lpstr>Jamestown.Carrington</vt:lpstr>
      <vt:lpstr>Cando.Langdon</vt:lpstr>
    </vt:vector>
  </TitlesOfParts>
  <Company>NDSU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David.Ripplinger</dc:creator>
  <cp:lastModifiedBy>David Ripplinger</cp:lastModifiedBy>
  <dcterms:created xsi:type="dcterms:W3CDTF">2014-03-21T16:10:35Z</dcterms:created>
  <dcterms:modified xsi:type="dcterms:W3CDTF">2018-08-11T23:06:13Z</dcterms:modified>
</cp:coreProperties>
</file>